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Sheet1" sheetId="1" r:id="rId1"/>
  </sheets>
  <definedNames>
    <definedName name="_xlnm.Print_Area" localSheetId="0">'Sheet1'!$A$5:$AN$236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<sst xmlns="http://schemas.openxmlformats.org/spreadsheetml/2006/main" count="894" uniqueCount="535">
  <si>
    <t>Gilles Decand</t>
  </si>
  <si>
    <t>Robert Peeters</t>
  </si>
  <si>
    <t>Jacques Hinckxt</t>
  </si>
  <si>
    <t>Thésy Thielen</t>
  </si>
  <si>
    <t>-</t>
  </si>
  <si>
    <t>Michel Derruau</t>
  </si>
  <si>
    <t>Dominique Derruau</t>
  </si>
  <si>
    <t>Anne Schirmer</t>
  </si>
  <si>
    <t>Florence De Geuser</t>
  </si>
  <si>
    <t>Monique Lucas</t>
  </si>
  <si>
    <t>Roger Linguenheld</t>
  </si>
  <si>
    <t>Anny Decand</t>
  </si>
  <si>
    <t>Gilles Schmit</t>
  </si>
  <si>
    <t>Simonne Peeters</t>
  </si>
  <si>
    <t>Marie-Jo Linguenheld</t>
  </si>
  <si>
    <t>Georges Demeyere</t>
  </si>
  <si>
    <t>Jacqueline Schmit</t>
  </si>
  <si>
    <t>François De Geuser</t>
  </si>
  <si>
    <t>Josiane Voigt</t>
  </si>
  <si>
    <t>Andrée Dowdall</t>
  </si>
  <si>
    <t>Pierre Horiot</t>
  </si>
  <si>
    <t>Juliette Muller</t>
  </si>
  <si>
    <t>Olive Flynn</t>
  </si>
  <si>
    <t>Martine Peeters</t>
  </si>
  <si>
    <t>Betty Braun</t>
  </si>
  <si>
    <t>Odile Horiot</t>
  </si>
  <si>
    <t>Monique Oury</t>
  </si>
  <si>
    <t>Marie-Louise Bosman</t>
  </si>
  <si>
    <t>Suzanne Salvat</t>
  </si>
  <si>
    <t>Jacques Oury</t>
  </si>
  <si>
    <t>Simon Bosman</t>
  </si>
  <si>
    <t>Olivier Mallach</t>
  </si>
  <si>
    <t>Christian Collin</t>
  </si>
  <si>
    <t>Robert Pailhes</t>
  </si>
  <si>
    <t>Ginette Collin</t>
  </si>
  <si>
    <t>Josiane Pailhes</t>
  </si>
  <si>
    <t>Evelyne Depiesse</t>
  </si>
  <si>
    <t>Louis Charles</t>
  </si>
  <si>
    <t>Raphaelle Derruau</t>
  </si>
  <si>
    <t>Elyane Wattiau</t>
  </si>
  <si>
    <t>Jacques Derruau</t>
  </si>
  <si>
    <t>Jo Cantu</t>
  </si>
  <si>
    <t>Arlette Marinelli</t>
  </si>
  <si>
    <t>Julie Taglang</t>
  </si>
  <si>
    <t>Yves Berger</t>
  </si>
  <si>
    <t>Christiane De Buyst</t>
  </si>
  <si>
    <t>Monique Dhoop</t>
  </si>
  <si>
    <t>Robert De Buyst</t>
  </si>
  <si>
    <t>Patrick Fautré</t>
  </si>
  <si>
    <t>Christophe Ravery</t>
  </si>
  <si>
    <t>Michèle Charles</t>
  </si>
  <si>
    <t>Bénédicte Grignard</t>
  </si>
  <si>
    <t>Michel Poznanski</t>
  </si>
  <si>
    <t>Jocelyne Collonval</t>
  </si>
  <si>
    <t>Pierre Goffin</t>
  </si>
  <si>
    <t>Marie-Claire Cohrs</t>
  </si>
  <si>
    <t>Frieda Meeussen</t>
  </si>
  <si>
    <t>Pedro Magdalena</t>
  </si>
  <si>
    <t>Annie Gruchot</t>
  </si>
  <si>
    <t>Simon Gruchot</t>
  </si>
  <si>
    <t>Anne Lacroix</t>
  </si>
  <si>
    <t>Roland Torsin</t>
  </si>
  <si>
    <t>Jean Wilmes</t>
  </si>
  <si>
    <t>Anny Saint-Guillain</t>
  </si>
  <si>
    <t>Nathalie Lebrun</t>
  </si>
  <si>
    <t>Jean-Philippe Lacroix</t>
  </si>
  <si>
    <t>Olivier Courteille</t>
  </si>
  <si>
    <t>Cécile Jacmin</t>
  </si>
  <si>
    <t>Albert Naveaux</t>
  </si>
  <si>
    <t>Marguerite Bertholet</t>
  </si>
  <si>
    <t>Michel De Renoncourt</t>
  </si>
  <si>
    <t>Lily Lejeune</t>
  </si>
  <si>
    <t>Catherine Heiderscheid</t>
  </si>
  <si>
    <t>Jacqueline Glayse</t>
  </si>
  <si>
    <t>Anne De Buyst</t>
  </si>
  <si>
    <t>Martine Muyters</t>
  </si>
  <si>
    <t>Marie Wilmes</t>
  </si>
  <si>
    <t>Françoise Héreng</t>
  </si>
  <si>
    <t>François Vallois</t>
  </si>
  <si>
    <t>Michel Bruyère</t>
  </si>
  <si>
    <t>Philippe Boyon</t>
  </si>
  <si>
    <t>Sabine Brouart</t>
  </si>
  <si>
    <t>Christiane Maton</t>
  </si>
  <si>
    <t>Jeanne Meyers</t>
  </si>
  <si>
    <t>Mieke Coos</t>
  </si>
  <si>
    <t>Liliane Putz</t>
  </si>
  <si>
    <t>Claire Birckel</t>
  </si>
  <si>
    <t>Fernande Moes</t>
  </si>
  <si>
    <t>Annie Van de Driessche</t>
  </si>
  <si>
    <t>Jean Putz</t>
  </si>
  <si>
    <t>Thierry Simon</t>
  </si>
  <si>
    <t>Karin Klaus-Kleylein</t>
  </si>
  <si>
    <t>Netty Oberweis</t>
  </si>
  <si>
    <t>Robert Remond</t>
  </si>
  <si>
    <t>Patricia Mouthon</t>
  </si>
  <si>
    <t>François Baldelli</t>
  </si>
  <si>
    <t>Bruno Bloch</t>
  </si>
  <si>
    <t>Dominique Lazerges</t>
  </si>
  <si>
    <t>Marie-Claire Etienne</t>
  </si>
  <si>
    <t>Anne Putz</t>
  </si>
  <si>
    <t>Aniela Kokosinski</t>
  </si>
  <si>
    <t>Jeanne Schirmer</t>
  </si>
  <si>
    <t>Jérôme Lemaire</t>
  </si>
  <si>
    <t>Jean-Pierre Hellebaut</t>
  </si>
  <si>
    <t>Guy De Bruyne</t>
  </si>
  <si>
    <t>Serge Kourotchkine</t>
  </si>
  <si>
    <t>Yolande Ciuffini</t>
  </si>
  <si>
    <t>Gilbert Rézette</t>
  </si>
  <si>
    <t>Evelyne Blasi</t>
  </si>
  <si>
    <t>Ginette Bianco</t>
  </si>
  <si>
    <t>Elisabeth Robert</t>
  </si>
  <si>
    <t>Josée Rézette</t>
  </si>
  <si>
    <t>Mathias Derruau</t>
  </si>
  <si>
    <t>Françoise Roussel</t>
  </si>
  <si>
    <t>Gérard Roussel</t>
  </si>
  <si>
    <t>Patrice Lazerges</t>
  </si>
  <si>
    <t>Maria Koob</t>
  </si>
  <si>
    <t>Mariette Laverré</t>
  </si>
  <si>
    <t>Yvonne Colas</t>
  </si>
  <si>
    <t>Hélène Hellich-Nanty</t>
  </si>
  <si>
    <t>Nicole Faber</t>
  </si>
  <si>
    <t>Philippe Hellich</t>
  </si>
  <si>
    <t>Luc Winand</t>
  </si>
  <si>
    <t>Stavros Cotsoglou</t>
  </si>
  <si>
    <t>Claude Vidal</t>
  </si>
  <si>
    <t>Michel Baut</t>
  </si>
  <si>
    <t>Michèle Docquier</t>
  </si>
  <si>
    <t>Brigitte Bougel</t>
  </si>
  <si>
    <t>Dominique Lentz</t>
  </si>
  <si>
    <t>Farrah Baut</t>
  </si>
  <si>
    <t>Chantal Reuter</t>
  </si>
  <si>
    <t>Manou Pfeiffenschneider</t>
  </si>
  <si>
    <t>Sylvie Heiderscheid</t>
  </si>
  <si>
    <t>Véronique Courteille</t>
  </si>
  <si>
    <t>Caroline Coos</t>
  </si>
  <si>
    <t>Nicoletta Dimou</t>
  </si>
  <si>
    <t>Manou Brasseur</t>
  </si>
  <si>
    <t>Ravi Bactavatchalou</t>
  </si>
  <si>
    <t>Lucette Feller</t>
  </si>
  <si>
    <t>Marilène Pair</t>
  </si>
  <si>
    <t>Mimi Schmit</t>
  </si>
  <si>
    <t>Yvette Lambert</t>
  </si>
  <si>
    <t>Joëlle Dabe</t>
  </si>
  <si>
    <t>Nicoletta Cotsoglou</t>
  </si>
  <si>
    <t>Frédéric Biwer</t>
  </si>
  <si>
    <t>Laurent Cahen</t>
  </si>
  <si>
    <t>Yvette Norbert</t>
  </si>
  <si>
    <t>Béatrice Hennebelle</t>
  </si>
  <si>
    <t>Jérôme Lejeune</t>
  </si>
  <si>
    <t>Siva Bactavatchalou</t>
  </si>
  <si>
    <t>Tom Flammant</t>
  </si>
  <si>
    <t>Josette Georges</t>
  </si>
  <si>
    <t>Serge Laffineur</t>
  </si>
  <si>
    <t>Nadine Lucas</t>
  </si>
  <si>
    <t>Monique Fricker</t>
  </si>
  <si>
    <t>Denise Fricker</t>
  </si>
  <si>
    <t>Mil Bley</t>
  </si>
  <si>
    <t>Simone Bley</t>
  </si>
  <si>
    <t>Catherine Krai</t>
  </si>
  <si>
    <t>Evelyne Wilhelm</t>
  </si>
  <si>
    <t>Edwige Marty</t>
  </si>
  <si>
    <t>Emma Di Lena</t>
  </si>
  <si>
    <t>Simone Jaas-Meyer</t>
  </si>
  <si>
    <t>Rodolphe Maslias</t>
  </si>
  <si>
    <t>Monique Schmitt</t>
  </si>
  <si>
    <t>Agnès Barbaut</t>
  </si>
  <si>
    <t>Jack Weil</t>
  </si>
  <si>
    <t>Françoise Schwab</t>
  </si>
  <si>
    <t>Nicole Lehnertz</t>
  </si>
  <si>
    <t>Pascal Briol</t>
  </si>
  <si>
    <t>Xavier Huchet</t>
  </si>
  <si>
    <t>Historique du Scrabble à Luxembourg -  pourcentages obtenus</t>
  </si>
  <si>
    <t>Vincent Goffinet</t>
  </si>
  <si>
    <t>Jacqueline Wanson</t>
  </si>
  <si>
    <t>Olivier Malle</t>
  </si>
  <si>
    <t>Agnès Lafargue</t>
  </si>
  <si>
    <t>Mauricette Janssen</t>
  </si>
  <si>
    <t>Sandra Becker</t>
  </si>
  <si>
    <t>Michelle Dieschbourg</t>
  </si>
  <si>
    <t>Françoise Reuter d'Huart</t>
  </si>
  <si>
    <t>Marilyn Meyer</t>
  </si>
  <si>
    <t>François Bloch</t>
  </si>
  <si>
    <t>Médiane</t>
  </si>
  <si>
    <t>Nombre</t>
  </si>
  <si>
    <t>Bloch</t>
  </si>
  <si>
    <t>Bruno</t>
  </si>
  <si>
    <t>Lemaire</t>
  </si>
  <si>
    <t>Jérôme</t>
  </si>
  <si>
    <t>Hellebaut</t>
  </si>
  <si>
    <t>Jean-Pierre</t>
  </si>
  <si>
    <t>De Bruyne</t>
  </si>
  <si>
    <t>Guy</t>
  </si>
  <si>
    <t>Kourotchkine</t>
  </si>
  <si>
    <t>Serge</t>
  </si>
  <si>
    <t>Gruchot</t>
  </si>
  <si>
    <t>Annie</t>
  </si>
  <si>
    <t>Derruau</t>
  </si>
  <si>
    <t>Michel</t>
  </si>
  <si>
    <t>Bruyère</t>
  </si>
  <si>
    <t>Briol</t>
  </si>
  <si>
    <t>Pascal</t>
  </si>
  <si>
    <t>Ciuffini</t>
  </si>
  <si>
    <t>Yolande</t>
  </si>
  <si>
    <t>Collin</t>
  </si>
  <si>
    <t>Christian</t>
  </si>
  <si>
    <t>Simon</t>
  </si>
  <si>
    <t>Jacques</t>
  </si>
  <si>
    <t>Lacroix</t>
  </si>
  <si>
    <t>Torsin</t>
  </si>
  <si>
    <t>Roland</t>
  </si>
  <si>
    <t>Boyon</t>
  </si>
  <si>
    <t>Philippe</t>
  </si>
  <si>
    <t>Rézette</t>
  </si>
  <si>
    <t>Gilbert</t>
  </si>
  <si>
    <t>Pailhes</t>
  </si>
  <si>
    <t>Robert</t>
  </si>
  <si>
    <t>Krai</t>
  </si>
  <si>
    <t>Catherine</t>
  </si>
  <si>
    <t>Saint-Guillain</t>
  </si>
  <si>
    <t>Putz</t>
  </si>
  <si>
    <t>Liliane</t>
  </si>
  <si>
    <t>Stavros</t>
  </si>
  <si>
    <t>Dieschbourg</t>
  </si>
  <si>
    <t>Michelle</t>
  </si>
  <si>
    <t>Ginette</t>
  </si>
  <si>
    <t>Thielen</t>
  </si>
  <si>
    <t>Thésy</t>
  </si>
  <si>
    <t>Winand</t>
  </si>
  <si>
    <t>Luc</t>
  </si>
  <si>
    <t>Hinckxt</t>
  </si>
  <si>
    <t>Etienne</t>
  </si>
  <si>
    <t>Marie-Claire</t>
  </si>
  <si>
    <t>Anny</t>
  </si>
  <si>
    <t>Wilmes</t>
  </si>
  <si>
    <t xml:space="preserve">Jean </t>
  </si>
  <si>
    <t>De Buyst</t>
  </si>
  <si>
    <t>Christane</t>
  </si>
  <si>
    <t>Dominique</t>
  </si>
  <si>
    <t>Blasi</t>
  </si>
  <si>
    <t>Evelyne</t>
  </si>
  <si>
    <t>Raphaelle</t>
  </si>
  <si>
    <t>Decand</t>
  </si>
  <si>
    <t>Gilles</t>
  </si>
  <si>
    <t>Peeters</t>
  </si>
  <si>
    <t>Taglang</t>
  </si>
  <si>
    <t>Julie</t>
  </si>
  <si>
    <t>Lebrun</t>
  </si>
  <si>
    <t>Nathalie</t>
  </si>
  <si>
    <t>Cantu</t>
  </si>
  <si>
    <t>Jo</t>
  </si>
  <si>
    <t>François</t>
  </si>
  <si>
    <t>Meyers</t>
  </si>
  <si>
    <t>Bouché</t>
  </si>
  <si>
    <t>Bianco</t>
  </si>
  <si>
    <t>Heiderscheid</t>
  </si>
  <si>
    <t>Sylvie</t>
  </si>
  <si>
    <t>Jean-Philippe</t>
  </si>
  <si>
    <t>Jacmin</t>
  </si>
  <si>
    <t>Cécile</t>
  </si>
  <si>
    <t>Naveaux</t>
  </si>
  <si>
    <t>Albert</t>
  </si>
  <si>
    <t>Barbaut</t>
  </si>
  <si>
    <t>Agnès</t>
  </si>
  <si>
    <t>Josiane</t>
  </si>
  <si>
    <t>Bertholet</t>
  </si>
  <si>
    <t>Marguerite</t>
  </si>
  <si>
    <t>Faber</t>
  </si>
  <si>
    <t>Nicole</t>
  </si>
  <si>
    <t>Jean</t>
  </si>
  <si>
    <t>Goffinet</t>
  </si>
  <si>
    <t>Vincent</t>
  </si>
  <si>
    <t>Cahen</t>
  </si>
  <si>
    <t>Laurent</t>
  </si>
  <si>
    <t>Moes</t>
  </si>
  <si>
    <t>Fernande</t>
  </si>
  <si>
    <t>Linguenheld</t>
  </si>
  <si>
    <t>Roger</t>
  </si>
  <si>
    <t>Baut</t>
  </si>
  <si>
    <t>Coos</t>
  </si>
  <si>
    <t>Mieke</t>
  </si>
  <si>
    <t>Huchet</t>
  </si>
  <si>
    <t>Xavier</t>
  </si>
  <si>
    <t>Lazerges</t>
  </si>
  <si>
    <t>Catherins</t>
  </si>
  <si>
    <t>De Renoncourt</t>
  </si>
  <si>
    <t>Welter</t>
  </si>
  <si>
    <t>Elisabeth</t>
  </si>
  <si>
    <t>Lucas</t>
  </si>
  <si>
    <t>Monique</t>
  </si>
  <si>
    <t>Simonne</t>
  </si>
  <si>
    <t>Schwab</t>
  </si>
  <si>
    <t>Françoise</t>
  </si>
  <si>
    <t>Marinelli</t>
  </si>
  <si>
    <t>Arlette</t>
  </si>
  <si>
    <t>Malle</t>
  </si>
  <si>
    <t>Olivier</t>
  </si>
  <si>
    <t>Rezette</t>
  </si>
  <si>
    <t>Josée</t>
  </si>
  <si>
    <t>Weil</t>
  </si>
  <si>
    <t>Jack</t>
  </si>
  <si>
    <t>Schmit</t>
  </si>
  <si>
    <t>Giles</t>
  </si>
  <si>
    <t>Lentz</t>
  </si>
  <si>
    <t>Deplesse</t>
  </si>
  <si>
    <t>Courteille</t>
  </si>
  <si>
    <t>De Geuser</t>
  </si>
  <si>
    <t>Florence</t>
  </si>
  <si>
    <t>Mimi</t>
  </si>
  <si>
    <t>Glayse</t>
  </si>
  <si>
    <t>Jacqueline</t>
  </si>
  <si>
    <t>Kieffer</t>
  </si>
  <si>
    <t>Marty</t>
  </si>
  <si>
    <t>Edwige</t>
  </si>
  <si>
    <t>Muyters</t>
  </si>
  <si>
    <t>Martine</t>
  </si>
  <si>
    <t>Marie</t>
  </si>
  <si>
    <t>Colas</t>
  </si>
  <si>
    <t>Yvonne</t>
  </si>
  <si>
    <t>Demeyere</t>
  </si>
  <si>
    <t>Georges</t>
  </si>
  <si>
    <t>Braun</t>
  </si>
  <si>
    <t>Betty</t>
  </si>
  <si>
    <t>Héreng</t>
  </si>
  <si>
    <t>Geets</t>
  </si>
  <si>
    <t>Roussel</t>
  </si>
  <si>
    <t>Kontz</t>
  </si>
  <si>
    <t>Vallois</t>
  </si>
  <si>
    <t>Voigt</t>
  </si>
  <si>
    <t>Marie-Jo</t>
  </si>
  <si>
    <t>Schirmer</t>
  </si>
  <si>
    <t>Anne</t>
  </si>
  <si>
    <t>Lejeune</t>
  </si>
  <si>
    <t>Lily</t>
  </si>
  <si>
    <t>Hellich-Nanty</t>
  </si>
  <si>
    <t>Hélène</t>
  </si>
  <si>
    <t>Libouton</t>
  </si>
  <si>
    <t>Brouart</t>
  </si>
  <si>
    <t>Sabine</t>
  </si>
  <si>
    <t>Pfeiffenschneider</t>
  </si>
  <si>
    <t>Manou</t>
  </si>
  <si>
    <t>Bougel</t>
  </si>
  <si>
    <t>Brigitte</t>
  </si>
  <si>
    <t>Lutz</t>
  </si>
  <si>
    <t>Kums</t>
  </si>
  <si>
    <t>Mathias</t>
  </si>
  <si>
    <t>Berger</t>
  </si>
  <si>
    <t>Yves</t>
  </si>
  <si>
    <t>Feller</t>
  </si>
  <si>
    <t>Lucette</t>
  </si>
  <si>
    <t>Edinger</t>
  </si>
  <si>
    <t>Maton</t>
  </si>
  <si>
    <t>Christiane</t>
  </si>
  <si>
    <t>Biwer</t>
  </si>
  <si>
    <t>Frédéric</t>
  </si>
  <si>
    <t>Hellich</t>
  </si>
  <si>
    <t>Farrah</t>
  </si>
  <si>
    <t>Jeanne</t>
  </si>
  <si>
    <t>Becker</t>
  </si>
  <si>
    <t>Sandra</t>
  </si>
  <si>
    <t>Dowdall</t>
  </si>
  <si>
    <t>Andrée</t>
  </si>
  <si>
    <t>Véronique</t>
  </si>
  <si>
    <t>Dhoop</t>
  </si>
  <si>
    <t>Diedling</t>
  </si>
  <si>
    <t>Dabe</t>
  </si>
  <si>
    <t>Joëlle</t>
  </si>
  <si>
    <t>Gondois</t>
  </si>
  <si>
    <t>Fautré</t>
  </si>
  <si>
    <t>Patrick</t>
  </si>
  <si>
    <t>Muller</t>
  </si>
  <si>
    <t>Juliette</t>
  </si>
  <si>
    <t>Cosse</t>
  </si>
  <si>
    <t>Maslias</t>
  </si>
  <si>
    <t>Rodolphe</t>
  </si>
  <si>
    <t>Charles</t>
  </si>
  <si>
    <t>Louis</t>
  </si>
  <si>
    <t>Poznanski</t>
  </si>
  <si>
    <t>Pair</t>
  </si>
  <si>
    <t>Marlène</t>
  </si>
  <si>
    <t>Gérard</t>
  </si>
  <si>
    <t>Verrier</t>
  </si>
  <si>
    <t>Michel Verrier</t>
  </si>
  <si>
    <t>Salvat</t>
  </si>
  <si>
    <t>Suzanne</t>
  </si>
  <si>
    <t>Horiot</t>
  </si>
  <si>
    <t>Pierre</t>
  </si>
  <si>
    <t>Birckel</t>
  </si>
  <si>
    <t>Claire</t>
  </si>
  <si>
    <t>Reuter</t>
  </si>
  <si>
    <t>Chantal</t>
  </si>
  <si>
    <t>Flynn</t>
  </si>
  <si>
    <t>Olive</t>
  </si>
  <si>
    <t>Van de Driessche</t>
  </si>
  <si>
    <t>Gouvy</t>
  </si>
  <si>
    <t>Wanson</t>
  </si>
  <si>
    <t>Ravery</t>
  </si>
  <si>
    <t>Christophe</t>
  </si>
  <si>
    <t>Flammant</t>
  </si>
  <si>
    <t>Tom</t>
  </si>
  <si>
    <t>Odile</t>
  </si>
  <si>
    <t>Michèle</t>
  </si>
  <si>
    <t>Ackermann</t>
  </si>
  <si>
    <t>Oury</t>
  </si>
  <si>
    <t>Martin</t>
  </si>
  <si>
    <t>Claude Martin</t>
  </si>
  <si>
    <t>Claude</t>
  </si>
  <si>
    <t>Di Lena</t>
  </si>
  <si>
    <t>Emma</t>
  </si>
  <si>
    <t>Schmitt</t>
  </si>
  <si>
    <t>Caroline</t>
  </si>
  <si>
    <t>Wattiau</t>
  </si>
  <si>
    <t>Elyane</t>
  </si>
  <si>
    <t>Thierry</t>
  </si>
  <si>
    <t>Janssen</t>
  </si>
  <si>
    <t>Mauricette</t>
  </si>
  <si>
    <t>Lafargue</t>
  </si>
  <si>
    <t>Kaus-Kleylein</t>
  </si>
  <si>
    <t>Karin</t>
  </si>
  <si>
    <t>Lambert</t>
  </si>
  <si>
    <t>Yvette</t>
  </si>
  <si>
    <t>Cohrs</t>
  </si>
  <si>
    <t>Bosman</t>
  </si>
  <si>
    <t>Marie-Louise</t>
  </si>
  <si>
    <t>Laffineur</t>
  </si>
  <si>
    <t>Kokosinski</t>
  </si>
  <si>
    <t>Aniela</t>
  </si>
  <si>
    <t>Grignard</t>
  </si>
  <si>
    <t>Bénédicte</t>
  </si>
  <si>
    <t>Oberweis</t>
  </si>
  <si>
    <t>Netty</t>
  </si>
  <si>
    <t>Reuter d'Huart</t>
  </si>
  <si>
    <t>Patrice</t>
  </si>
  <si>
    <t>Collonval</t>
  </si>
  <si>
    <t>Jocelyne</t>
  </si>
  <si>
    <t>Remond</t>
  </si>
  <si>
    <t>Norbert</t>
  </si>
  <si>
    <t>Cotsoglou</t>
  </si>
  <si>
    <t>Nicoletta</t>
  </si>
  <si>
    <t>Lehnertz</t>
  </si>
  <si>
    <t>Dimou</t>
  </si>
  <si>
    <t>Nicoleta</t>
  </si>
  <si>
    <t>Vidal</t>
  </si>
  <si>
    <t>Hennebelle</t>
  </si>
  <si>
    <t>Béatrice</t>
  </si>
  <si>
    <t>Bactavatchalou</t>
  </si>
  <si>
    <t>Ravi</t>
  </si>
  <si>
    <t>Jaas-Meyer</t>
  </si>
  <si>
    <t>Simone</t>
  </si>
  <si>
    <t>Koob</t>
  </si>
  <si>
    <t>Maria</t>
  </si>
  <si>
    <t>Meyer</t>
  </si>
  <si>
    <t>Marilyn</t>
  </si>
  <si>
    <t>Meeusen</t>
  </si>
  <si>
    <t>Frieda</t>
  </si>
  <si>
    <t>Wilhelm</t>
  </si>
  <si>
    <t>Josetteµ</t>
  </si>
  <si>
    <t>Braseur</t>
  </si>
  <si>
    <t>Nadine</t>
  </si>
  <si>
    <t>Siva</t>
  </si>
  <si>
    <t>Magdalena</t>
  </si>
  <si>
    <t>Pedro</t>
  </si>
  <si>
    <t>Mouthon</t>
  </si>
  <si>
    <t>Patricia</t>
  </si>
  <si>
    <t>Mallach</t>
  </si>
  <si>
    <t>Fricker</t>
  </si>
  <si>
    <t>Bley</t>
  </si>
  <si>
    <t xml:space="preserve">Mil </t>
  </si>
  <si>
    <t>Docquier</t>
  </si>
  <si>
    <t>Laverré</t>
  </si>
  <si>
    <t>Mariette</t>
  </si>
  <si>
    <t>Denise</t>
  </si>
  <si>
    <t>Baldelli</t>
  </si>
  <si>
    <t>Bloch François</t>
  </si>
  <si>
    <t>Eliane Karaguilla</t>
  </si>
  <si>
    <t>Véronique Righi</t>
  </si>
  <si>
    <t>Michelle Reusch</t>
  </si>
  <si>
    <t>Muller Jacqueline</t>
  </si>
  <si>
    <t>Mireille Cuillery</t>
  </si>
  <si>
    <t>Lehnertz Nicole</t>
  </si>
  <si>
    <t>Dominique Stratmann</t>
  </si>
  <si>
    <t>Irène Paulus</t>
  </si>
  <si>
    <t>André Weil</t>
  </si>
  <si>
    <t>Alain Meyer</t>
  </si>
  <si>
    <t>Jean Manternach</t>
  </si>
  <si>
    <t>Souma Schwab</t>
  </si>
  <si>
    <t>Véronique Houart</t>
  </si>
  <si>
    <t>Jacqueline Muller</t>
  </si>
  <si>
    <t>Lisa Berrens</t>
  </si>
  <si>
    <t>Conrad Boton</t>
  </si>
  <si>
    <t>Martine Rossi</t>
  </si>
  <si>
    <t>François Colin</t>
  </si>
  <si>
    <t>Josiane Simonetti</t>
  </si>
  <si>
    <t>Alain Simonetti</t>
  </si>
  <si>
    <t>Garcia Ndunga</t>
  </si>
  <si>
    <t>Frédérique Lamy</t>
  </si>
  <si>
    <t>Eddy Lusson</t>
  </si>
  <si>
    <t>Alain</t>
  </si>
  <si>
    <t>Simonetti</t>
  </si>
  <si>
    <t>Boton</t>
  </si>
  <si>
    <t>Conrad</t>
  </si>
  <si>
    <t>Stratmann</t>
  </si>
  <si>
    <t>Douté</t>
  </si>
  <si>
    <t>Nicolas</t>
  </si>
  <si>
    <t>Nicolas Douté</t>
  </si>
  <si>
    <t>Lusson</t>
  </si>
  <si>
    <t>Eddy</t>
  </si>
  <si>
    <t>Karaguilla</t>
  </si>
  <si>
    <t>Eliane</t>
  </si>
  <si>
    <t>Colin</t>
  </si>
  <si>
    <t>Lamy</t>
  </si>
  <si>
    <t>Frédérique</t>
  </si>
  <si>
    <t>Ndunga</t>
  </si>
  <si>
    <t>Berrens</t>
  </si>
  <si>
    <t>Lisa</t>
  </si>
  <si>
    <t>Rossi</t>
  </si>
  <si>
    <t>Reusch</t>
  </si>
  <si>
    <t>Cuillery</t>
  </si>
  <si>
    <t>Mireille</t>
  </si>
  <si>
    <t>Souma</t>
  </si>
  <si>
    <t>Houart</t>
  </si>
  <si>
    <t>Righi</t>
  </si>
  <si>
    <t>Années dans le Club</t>
  </si>
  <si>
    <t>Françoise Fléchet (Lejeune)</t>
  </si>
  <si>
    <t>Françoise Fléchet(Lejeune)</t>
  </si>
  <si>
    <t>Carole Labate</t>
  </si>
  <si>
    <t>Marie-Brigitte Bissen</t>
  </si>
  <si>
    <t>Claude Lehnertz</t>
  </si>
  <si>
    <t>Paulus</t>
  </si>
  <si>
    <t>Irène</t>
  </si>
  <si>
    <t>Labate</t>
  </si>
  <si>
    <t>Carole</t>
  </si>
  <si>
    <t>Bissen</t>
  </si>
  <si>
    <t>Marie-Brigitte</t>
  </si>
  <si>
    <t>Manternach</t>
  </si>
  <si>
    <t>Spiegeleer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</si>
</sst>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_)"/>
    <numFmt numFmtId="173" formatCode="0.0_)"/>
    <numFmt numFmtId="174" formatCode="0_)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 quotePrefix="1">
      <alignment horizontal="center"/>
    </xf>
    <xf numFmtId="2" fontId="2" fillId="0" borderId="1" xfId="0" applyNumberFormat="1" applyFont="1" applyBorder="1" applyAlignment="1" quotePrefix="1">
      <alignment horizontal="center"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2" fontId="1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 quotePrefix="1">
      <alignment horizontal="center"/>
    </xf>
    <xf numFmtId="2" fontId="5" fillId="0" borderId="4" xfId="0" applyNumberFormat="1" applyFont="1" applyBorder="1" applyAlignment="1">
      <alignment/>
    </xf>
    <xf numFmtId="2" fontId="6" fillId="0" borderId="1" xfId="0" applyNumberFormat="1" applyFont="1" applyBorder="1" applyAlignment="1">
      <alignment horizontal="right"/>
    </xf>
    <xf numFmtId="2" fontId="5" fillId="2" borderId="4" xfId="0" applyNumberFormat="1" applyFont="1" applyFill="1" applyBorder="1" applyAlignment="1">
      <alignment/>
    </xf>
    <xf numFmtId="2" fontId="6" fillId="0" borderId="1" xfId="0" applyNumberFormat="1" applyFont="1" applyBorder="1" applyAlignment="1" applyProtection="1">
      <alignment horizontal="right" vertical="center"/>
      <protection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2" fontId="6" fillId="2" borderId="1" xfId="0" applyNumberFormat="1" applyFont="1" applyFill="1" applyBorder="1" applyAlignment="1" applyProtection="1">
      <alignment horizontal="right" vertical="center"/>
      <protection/>
    </xf>
    <xf numFmtId="172" fontId="6" fillId="0" borderId="1" xfId="0" applyNumberFormat="1" applyFont="1" applyBorder="1" applyAlignment="1" applyProtection="1">
      <alignment horizontal="right" vertical="center"/>
      <protection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8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 applyProtection="1">
      <alignment horizontal="right"/>
      <protection/>
    </xf>
    <xf numFmtId="2" fontId="5" fillId="3" borderId="4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>
      <alignment horizontal="right"/>
    </xf>
    <xf numFmtId="2" fontId="6" fillId="3" borderId="1" xfId="0" applyNumberFormat="1" applyFont="1" applyFill="1" applyBorder="1" applyAlignment="1" applyProtection="1">
      <alignment horizontal="right" vertical="center"/>
      <protection/>
    </xf>
    <xf numFmtId="1" fontId="2" fillId="0" borderId="9" xfId="0" applyNumberFormat="1" applyFont="1" applyBorder="1" applyAlignment="1">
      <alignment horizontal="center"/>
    </xf>
    <xf numFmtId="172" fontId="6" fillId="3" borderId="1" xfId="0" applyNumberFormat="1" applyFont="1" applyFill="1" applyBorder="1" applyAlignment="1" applyProtection="1">
      <alignment horizontal="right" vertical="center"/>
      <protection/>
    </xf>
    <xf numFmtId="172" fontId="6" fillId="0" borderId="1" xfId="0" applyNumberFormat="1" applyFont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5" fillId="3" borderId="13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7.57421875" style="3" customWidth="1"/>
    <col min="2" max="2" width="12.140625" style="3" hidden="1" customWidth="1"/>
    <col min="3" max="3" width="9.28125" style="3" hidden="1" customWidth="1"/>
    <col min="4" max="4" width="6.140625" style="3" bestFit="1" customWidth="1"/>
    <col min="5" max="5" width="6.7109375" style="3" bestFit="1" customWidth="1"/>
    <col min="6" max="10" width="4.421875" style="1" customWidth="1"/>
    <col min="11" max="11" width="5.00390625" style="1" customWidth="1"/>
    <col min="12" max="22" width="4.421875" style="1" customWidth="1"/>
    <col min="23" max="23" width="4.7109375" style="8" customWidth="1"/>
    <col min="24" max="28" width="4.421875" style="9" customWidth="1"/>
    <col min="29" max="29" width="4.421875" style="16" customWidth="1"/>
    <col min="30" max="31" width="4.421875" style="9" customWidth="1"/>
    <col min="32" max="32" width="4.57421875" style="9" bestFit="1" customWidth="1"/>
    <col min="33" max="39" width="4.421875" style="9" customWidth="1"/>
    <col min="40" max="40" width="18.421875" style="4" bestFit="1" customWidth="1"/>
  </cols>
  <sheetData>
    <row r="1" spans="1:5" ht="18" thickBot="1">
      <c r="A1" s="6" t="s">
        <v>171</v>
      </c>
      <c r="B1" s="6"/>
      <c r="C1" s="6"/>
      <c r="D1" s="6"/>
      <c r="E1" s="6"/>
    </row>
    <row r="2" spans="1:40" s="5" customFormat="1" ht="12.75">
      <c r="A2" s="73"/>
      <c r="B2" s="76"/>
      <c r="C2" s="76"/>
      <c r="D2" s="79" t="s">
        <v>521</v>
      </c>
      <c r="E2" s="70" t="s">
        <v>182</v>
      </c>
      <c r="F2" s="20">
        <v>1983</v>
      </c>
      <c r="G2" s="20">
        <v>1985</v>
      </c>
      <c r="H2" s="20">
        <v>1986</v>
      </c>
      <c r="I2" s="20">
        <v>1987</v>
      </c>
      <c r="J2" s="20">
        <v>1988</v>
      </c>
      <c r="K2" s="20">
        <v>1990</v>
      </c>
      <c r="L2" s="20">
        <v>1991</v>
      </c>
      <c r="M2" s="20">
        <v>1992</v>
      </c>
      <c r="N2" s="20">
        <v>1993</v>
      </c>
      <c r="O2" s="20">
        <v>1994</v>
      </c>
      <c r="P2" s="20">
        <v>1995</v>
      </c>
      <c r="Q2" s="20">
        <v>1996</v>
      </c>
      <c r="R2" s="20">
        <v>1997</v>
      </c>
      <c r="S2" s="20">
        <v>1998</v>
      </c>
      <c r="T2" s="20">
        <v>1999</v>
      </c>
      <c r="U2" s="20">
        <v>2000</v>
      </c>
      <c r="V2" s="20">
        <v>2001</v>
      </c>
      <c r="W2" s="20">
        <v>2002</v>
      </c>
      <c r="X2" s="21">
        <v>2003</v>
      </c>
      <c r="Y2" s="21">
        <v>2004</v>
      </c>
      <c r="Z2" s="21">
        <v>2005</v>
      </c>
      <c r="AA2" s="21">
        <v>2006</v>
      </c>
      <c r="AB2" s="21">
        <v>2007</v>
      </c>
      <c r="AC2" s="22">
        <f>AB2+1</f>
        <v>2008</v>
      </c>
      <c r="AD2" s="21">
        <f aca="true" t="shared" si="0" ref="AD2:AK2">AC2+1</f>
        <v>2009</v>
      </c>
      <c r="AE2" s="21">
        <f t="shared" si="0"/>
        <v>2010</v>
      </c>
      <c r="AF2" s="21">
        <f t="shared" si="0"/>
        <v>2011</v>
      </c>
      <c r="AG2" s="21">
        <f t="shared" si="0"/>
        <v>2012</v>
      </c>
      <c r="AH2" s="21">
        <f t="shared" si="0"/>
        <v>2013</v>
      </c>
      <c r="AI2" s="21">
        <f>AH2+1</f>
        <v>2014</v>
      </c>
      <c r="AJ2" s="21">
        <f t="shared" si="0"/>
        <v>2015</v>
      </c>
      <c r="AK2" s="21">
        <f t="shared" si="0"/>
        <v>2016</v>
      </c>
      <c r="AL2" s="41">
        <f>AK2+1</f>
        <v>2017</v>
      </c>
      <c r="AM2" s="53">
        <v>2018</v>
      </c>
      <c r="AN2" s="67"/>
    </row>
    <row r="3" spans="1:40" s="5" customFormat="1" ht="12.75">
      <c r="A3" s="74"/>
      <c r="B3" s="77"/>
      <c r="C3" s="77"/>
      <c r="D3" s="80"/>
      <c r="E3" s="71"/>
      <c r="F3" s="10" t="s">
        <v>4</v>
      </c>
      <c r="G3" s="10" t="s">
        <v>4</v>
      </c>
      <c r="H3" s="10" t="s">
        <v>4</v>
      </c>
      <c r="I3" s="10" t="s">
        <v>4</v>
      </c>
      <c r="J3" s="10" t="s">
        <v>4</v>
      </c>
      <c r="K3" s="10" t="s">
        <v>4</v>
      </c>
      <c r="L3" s="10" t="s">
        <v>4</v>
      </c>
      <c r="M3" s="10" t="s">
        <v>4</v>
      </c>
      <c r="N3" s="10" t="s">
        <v>4</v>
      </c>
      <c r="O3" s="10" t="s">
        <v>4</v>
      </c>
      <c r="P3" s="10" t="s">
        <v>4</v>
      </c>
      <c r="Q3" s="10" t="s">
        <v>4</v>
      </c>
      <c r="R3" s="10" t="s">
        <v>4</v>
      </c>
      <c r="S3" s="10" t="s">
        <v>4</v>
      </c>
      <c r="T3" s="10" t="s">
        <v>4</v>
      </c>
      <c r="U3" s="10" t="s">
        <v>4</v>
      </c>
      <c r="V3" s="10" t="s">
        <v>4</v>
      </c>
      <c r="W3" s="10" t="s">
        <v>4</v>
      </c>
      <c r="X3" s="11" t="s">
        <v>4</v>
      </c>
      <c r="Y3" s="11" t="s">
        <v>4</v>
      </c>
      <c r="Z3" s="11" t="s">
        <v>4</v>
      </c>
      <c r="AA3" s="11" t="s">
        <v>4</v>
      </c>
      <c r="AB3" s="11" t="s">
        <v>4</v>
      </c>
      <c r="AC3" s="23" t="str">
        <f>AB3</f>
        <v>-</v>
      </c>
      <c r="AD3" s="11" t="str">
        <f aca="true" t="shared" si="1" ref="AD3:AK3">AC3</f>
        <v>-</v>
      </c>
      <c r="AE3" s="11" t="str">
        <f t="shared" si="1"/>
        <v>-</v>
      </c>
      <c r="AF3" s="11" t="str">
        <f t="shared" si="1"/>
        <v>-</v>
      </c>
      <c r="AG3" s="11" t="str">
        <f t="shared" si="1"/>
        <v>-</v>
      </c>
      <c r="AH3" s="11" t="str">
        <f t="shared" si="1"/>
        <v>-</v>
      </c>
      <c r="AI3" s="11" t="str">
        <f>AH3</f>
        <v>-</v>
      </c>
      <c r="AJ3" s="11" t="str">
        <f t="shared" si="1"/>
        <v>-</v>
      </c>
      <c r="AK3" s="11" t="str">
        <f t="shared" si="1"/>
        <v>-</v>
      </c>
      <c r="AL3" s="17" t="str">
        <f>AK3</f>
        <v>-</v>
      </c>
      <c r="AM3" s="17" t="str">
        <f>AL3</f>
        <v>-</v>
      </c>
      <c r="AN3" s="68"/>
    </row>
    <row r="4" spans="1:40" s="5" customFormat="1" ht="12.75">
      <c r="A4" s="75"/>
      <c r="B4" s="78"/>
      <c r="C4" s="78"/>
      <c r="D4" s="80"/>
      <c r="E4" s="72"/>
      <c r="F4" s="57">
        <v>1985</v>
      </c>
      <c r="G4" s="57">
        <v>1986</v>
      </c>
      <c r="H4" s="57">
        <v>1987</v>
      </c>
      <c r="I4" s="57">
        <v>1988</v>
      </c>
      <c r="J4" s="57">
        <v>1989</v>
      </c>
      <c r="K4" s="57">
        <v>1991</v>
      </c>
      <c r="L4" s="57">
        <v>1992</v>
      </c>
      <c r="M4" s="57">
        <v>1993</v>
      </c>
      <c r="N4" s="57">
        <v>1994</v>
      </c>
      <c r="O4" s="57">
        <v>1995</v>
      </c>
      <c r="P4" s="57">
        <v>1996</v>
      </c>
      <c r="Q4" s="57">
        <v>1997</v>
      </c>
      <c r="R4" s="57">
        <v>1998</v>
      </c>
      <c r="S4" s="57">
        <v>1999</v>
      </c>
      <c r="T4" s="57">
        <v>2000</v>
      </c>
      <c r="U4" s="57">
        <v>2001</v>
      </c>
      <c r="V4" s="57">
        <v>2002</v>
      </c>
      <c r="W4" s="57">
        <v>2003</v>
      </c>
      <c r="X4" s="58">
        <v>2004</v>
      </c>
      <c r="Y4" s="58">
        <v>2005</v>
      </c>
      <c r="Z4" s="58">
        <v>2006</v>
      </c>
      <c r="AA4" s="58">
        <v>2007</v>
      </c>
      <c r="AB4" s="58">
        <v>2008</v>
      </c>
      <c r="AC4" s="59">
        <f>AB4+1</f>
        <v>2009</v>
      </c>
      <c r="AD4" s="58">
        <f aca="true" t="shared" si="2" ref="AD4:AK4">AC4+1</f>
        <v>2010</v>
      </c>
      <c r="AE4" s="58">
        <f t="shared" si="2"/>
        <v>2011</v>
      </c>
      <c r="AF4" s="58">
        <f t="shared" si="2"/>
        <v>2012</v>
      </c>
      <c r="AG4" s="58">
        <f t="shared" si="2"/>
        <v>2013</v>
      </c>
      <c r="AH4" s="58">
        <f t="shared" si="2"/>
        <v>2014</v>
      </c>
      <c r="AI4" s="58">
        <f>AH4+1</f>
        <v>2015</v>
      </c>
      <c r="AJ4" s="58">
        <f t="shared" si="2"/>
        <v>2016</v>
      </c>
      <c r="AK4" s="58">
        <f t="shared" si="2"/>
        <v>2017</v>
      </c>
      <c r="AL4" s="60">
        <f>AK4+1</f>
        <v>2018</v>
      </c>
      <c r="AM4" s="61">
        <v>2019</v>
      </c>
      <c r="AN4" s="69"/>
    </row>
    <row r="5" spans="1:40" ht="12">
      <c r="A5" s="24" t="s">
        <v>96</v>
      </c>
      <c r="B5" s="12" t="s">
        <v>184</v>
      </c>
      <c r="C5" s="12" t="s">
        <v>185</v>
      </c>
      <c r="D5" s="31">
        <f aca="true" t="shared" si="3" ref="D5:D69">COUNT(F5:AM5)</f>
        <v>1</v>
      </c>
      <c r="E5" s="62">
        <f aca="true" t="shared" si="4" ref="E5:E69">MEDIAN(F5:AM5)</f>
        <v>101.07</v>
      </c>
      <c r="F5" s="25"/>
      <c r="G5" s="25"/>
      <c r="H5" s="25"/>
      <c r="I5" s="25"/>
      <c r="J5" s="25"/>
      <c r="K5" s="25">
        <v>101.07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3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64" t="s">
        <v>96</v>
      </c>
    </row>
    <row r="6" spans="1:40" ht="12">
      <c r="A6" s="24" t="s">
        <v>102</v>
      </c>
      <c r="B6" s="12" t="s">
        <v>186</v>
      </c>
      <c r="C6" s="12" t="s">
        <v>187</v>
      </c>
      <c r="D6" s="31">
        <f t="shared" si="3"/>
        <v>1</v>
      </c>
      <c r="E6" s="62">
        <f t="shared" si="4"/>
        <v>99.9</v>
      </c>
      <c r="F6" s="25"/>
      <c r="G6" s="25"/>
      <c r="H6" s="25"/>
      <c r="I6" s="25"/>
      <c r="J6" s="25"/>
      <c r="K6" s="25">
        <v>99.9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3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64" t="s">
        <v>102</v>
      </c>
    </row>
    <row r="7" spans="1:40" ht="12">
      <c r="A7" s="24" t="s">
        <v>103</v>
      </c>
      <c r="B7" s="12" t="s">
        <v>188</v>
      </c>
      <c r="C7" s="12" t="s">
        <v>189</v>
      </c>
      <c r="D7" s="31">
        <f t="shared" si="3"/>
        <v>1</v>
      </c>
      <c r="E7" s="62">
        <f t="shared" si="4"/>
        <v>96.33</v>
      </c>
      <c r="F7" s="25"/>
      <c r="G7" s="25"/>
      <c r="H7" s="25"/>
      <c r="I7" s="25"/>
      <c r="J7" s="25"/>
      <c r="K7" s="25">
        <v>96.33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3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64" t="s">
        <v>103</v>
      </c>
    </row>
    <row r="8" spans="1:40" ht="12">
      <c r="A8" s="24" t="s">
        <v>104</v>
      </c>
      <c r="B8" s="12" t="s">
        <v>190</v>
      </c>
      <c r="C8" s="12" t="s">
        <v>191</v>
      </c>
      <c r="D8" s="31">
        <f t="shared" si="3"/>
        <v>1</v>
      </c>
      <c r="E8" s="62">
        <f t="shared" si="4"/>
        <v>95.21</v>
      </c>
      <c r="F8" s="25"/>
      <c r="G8" s="25"/>
      <c r="H8" s="25"/>
      <c r="I8" s="25"/>
      <c r="J8" s="25"/>
      <c r="K8" s="25">
        <v>95.21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33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64" t="s">
        <v>104</v>
      </c>
    </row>
    <row r="9" spans="1:40" ht="12">
      <c r="A9" s="24" t="s">
        <v>105</v>
      </c>
      <c r="B9" s="12" t="s">
        <v>192</v>
      </c>
      <c r="C9" s="12" t="s">
        <v>193</v>
      </c>
      <c r="D9" s="31">
        <f t="shared" si="3"/>
        <v>1</v>
      </c>
      <c r="E9" s="62">
        <f t="shared" si="4"/>
        <v>93.64</v>
      </c>
      <c r="F9" s="25"/>
      <c r="G9" s="25"/>
      <c r="H9" s="25"/>
      <c r="I9" s="25"/>
      <c r="J9" s="25"/>
      <c r="K9" s="25">
        <v>93.64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33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64" t="s">
        <v>105</v>
      </c>
    </row>
    <row r="10" spans="1:40" ht="12">
      <c r="A10" s="24" t="s">
        <v>503</v>
      </c>
      <c r="B10" s="12" t="s">
        <v>501</v>
      </c>
      <c r="C10" s="12" t="s">
        <v>502</v>
      </c>
      <c r="D10" s="31">
        <f t="shared" si="3"/>
        <v>1</v>
      </c>
      <c r="E10" s="62">
        <f t="shared" si="4"/>
        <v>93.23915237134209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33"/>
      <c r="X10" s="25"/>
      <c r="Y10" s="25"/>
      <c r="Z10" s="25"/>
      <c r="AA10" s="25"/>
      <c r="AB10" s="25"/>
      <c r="AC10" s="25"/>
      <c r="AD10" s="25"/>
      <c r="AE10" s="25">
        <v>93.23915237134209</v>
      </c>
      <c r="AF10" s="25"/>
      <c r="AG10" s="25"/>
      <c r="AH10" s="25"/>
      <c r="AI10" s="25"/>
      <c r="AJ10" s="25"/>
      <c r="AK10" s="25"/>
      <c r="AL10" s="25"/>
      <c r="AM10" s="25"/>
      <c r="AN10" s="64" t="s">
        <v>503</v>
      </c>
    </row>
    <row r="11" spans="1:40" ht="12">
      <c r="A11" s="24" t="s">
        <v>58</v>
      </c>
      <c r="B11" s="12" t="s">
        <v>194</v>
      </c>
      <c r="C11" s="12" t="s">
        <v>195</v>
      </c>
      <c r="D11" s="31">
        <f t="shared" si="3"/>
        <v>2</v>
      </c>
      <c r="E11" s="62">
        <f t="shared" si="4"/>
        <v>93.225</v>
      </c>
      <c r="F11" s="25"/>
      <c r="G11" s="25"/>
      <c r="H11" s="25"/>
      <c r="I11" s="25">
        <v>93.54</v>
      </c>
      <c r="J11" s="25">
        <v>92.91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3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64" t="s">
        <v>58</v>
      </c>
    </row>
    <row r="12" spans="1:40" ht="12">
      <c r="A12" s="24" t="s">
        <v>79</v>
      </c>
      <c r="B12" s="12" t="s">
        <v>198</v>
      </c>
      <c r="C12" s="12" t="s">
        <v>197</v>
      </c>
      <c r="D12" s="31">
        <f t="shared" si="3"/>
        <v>4</v>
      </c>
      <c r="E12" s="62">
        <f t="shared" si="4"/>
        <v>93.10499999999999</v>
      </c>
      <c r="F12" s="25"/>
      <c r="G12" s="25"/>
      <c r="H12" s="25"/>
      <c r="I12" s="25"/>
      <c r="J12" s="25">
        <v>95.14</v>
      </c>
      <c r="K12" s="25">
        <v>88.5</v>
      </c>
      <c r="L12" s="25">
        <v>91.07</v>
      </c>
      <c r="M12" s="25">
        <v>95.4</v>
      </c>
      <c r="N12" s="25"/>
      <c r="O12" s="25"/>
      <c r="P12" s="25"/>
      <c r="Q12" s="25"/>
      <c r="R12" s="25"/>
      <c r="S12" s="25"/>
      <c r="T12" s="25"/>
      <c r="U12" s="25"/>
      <c r="V12" s="25"/>
      <c r="W12" s="33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64" t="s">
        <v>79</v>
      </c>
    </row>
    <row r="13" spans="1:40" ht="12">
      <c r="A13" s="24" t="s">
        <v>5</v>
      </c>
      <c r="B13" s="12" t="s">
        <v>196</v>
      </c>
      <c r="C13" s="12" t="s">
        <v>197</v>
      </c>
      <c r="D13" s="31">
        <f t="shared" si="3"/>
        <v>27</v>
      </c>
      <c r="E13" s="62">
        <f t="shared" si="4"/>
        <v>93.01</v>
      </c>
      <c r="F13" s="25">
        <v>86.4</v>
      </c>
      <c r="G13" s="25">
        <v>92.03</v>
      </c>
      <c r="H13" s="25">
        <v>91.24</v>
      </c>
      <c r="I13" s="25">
        <v>93.36</v>
      </c>
      <c r="J13" s="25">
        <v>89.72</v>
      </c>
      <c r="K13" s="25">
        <v>90.07</v>
      </c>
      <c r="L13" s="25">
        <v>93.01</v>
      </c>
      <c r="M13" s="25">
        <v>90.46</v>
      </c>
      <c r="N13" s="25">
        <v>91.42</v>
      </c>
      <c r="O13" s="25">
        <v>93.7</v>
      </c>
      <c r="P13" s="25">
        <v>92.82</v>
      </c>
      <c r="Q13" s="25">
        <v>94.51</v>
      </c>
      <c r="R13" s="25">
        <v>94</v>
      </c>
      <c r="S13" s="25">
        <v>92.85</v>
      </c>
      <c r="T13" s="25">
        <v>91.94</v>
      </c>
      <c r="U13" s="25">
        <v>94.44</v>
      </c>
      <c r="V13" s="25">
        <v>92.53</v>
      </c>
      <c r="W13" s="35">
        <v>95.12578458413981</v>
      </c>
      <c r="X13" s="27">
        <v>92.43</v>
      </c>
      <c r="Y13" s="27">
        <v>93.93605292171996</v>
      </c>
      <c r="Z13" s="27">
        <v>94.36588745632002</v>
      </c>
      <c r="AA13" s="27">
        <v>94.90830490074441</v>
      </c>
      <c r="AB13" s="27">
        <v>98.19209039548022</v>
      </c>
      <c r="AC13" s="32">
        <v>91.84726522187823</v>
      </c>
      <c r="AD13" s="27"/>
      <c r="AE13" s="27"/>
      <c r="AF13" s="25">
        <v>100.11441647597255</v>
      </c>
      <c r="AG13" s="34">
        <v>95.87426326129666</v>
      </c>
      <c r="AH13" s="27"/>
      <c r="AI13" s="34">
        <v>98.59611231101512</v>
      </c>
      <c r="AJ13" s="27"/>
      <c r="AK13" s="27"/>
      <c r="AL13" s="27"/>
      <c r="AM13" s="27"/>
      <c r="AN13" s="64" t="s">
        <v>5</v>
      </c>
    </row>
    <row r="14" spans="1:40" ht="12">
      <c r="A14" s="24" t="s">
        <v>169</v>
      </c>
      <c r="B14" s="12" t="s">
        <v>199</v>
      </c>
      <c r="C14" s="12" t="s">
        <v>200</v>
      </c>
      <c r="D14" s="31">
        <f t="shared" si="3"/>
        <v>1</v>
      </c>
      <c r="E14" s="62">
        <f t="shared" si="4"/>
        <v>92.13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>
        <v>92.13</v>
      </c>
      <c r="W14" s="33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64" t="s">
        <v>169</v>
      </c>
    </row>
    <row r="15" spans="1:40" ht="12">
      <c r="A15" s="43" t="s">
        <v>493</v>
      </c>
      <c r="B15" s="44" t="s">
        <v>511</v>
      </c>
      <c r="C15" s="44" t="s">
        <v>250</v>
      </c>
      <c r="D15" s="45">
        <f t="shared" si="3"/>
        <v>3</v>
      </c>
      <c r="E15" s="63">
        <f t="shared" si="4"/>
        <v>91.59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2"/>
      <c r="AJ15" s="49"/>
      <c r="AK15" s="49">
        <v>91.26025433680613</v>
      </c>
      <c r="AL15" s="49">
        <v>91.59</v>
      </c>
      <c r="AM15" s="46">
        <v>94.42446043165468</v>
      </c>
      <c r="AN15" s="65" t="s">
        <v>493</v>
      </c>
    </row>
    <row r="16" spans="1:40" ht="12">
      <c r="A16" s="24" t="s">
        <v>106</v>
      </c>
      <c r="B16" s="12" t="s">
        <v>201</v>
      </c>
      <c r="C16" s="12" t="s">
        <v>202</v>
      </c>
      <c r="D16" s="31">
        <f t="shared" si="3"/>
        <v>1</v>
      </c>
      <c r="E16" s="62">
        <f t="shared" si="4"/>
        <v>91.16</v>
      </c>
      <c r="F16" s="25"/>
      <c r="G16" s="25"/>
      <c r="H16" s="25"/>
      <c r="I16" s="25"/>
      <c r="J16" s="25"/>
      <c r="K16" s="25">
        <v>91.16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33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64" t="s">
        <v>106</v>
      </c>
    </row>
    <row r="17" spans="1:40" ht="12">
      <c r="A17" s="24" t="s">
        <v>32</v>
      </c>
      <c r="B17" s="12" t="s">
        <v>203</v>
      </c>
      <c r="C17" s="12" t="s">
        <v>204</v>
      </c>
      <c r="D17" s="31">
        <f t="shared" si="3"/>
        <v>5</v>
      </c>
      <c r="E17" s="62">
        <f t="shared" si="4"/>
        <v>90.44</v>
      </c>
      <c r="F17" s="25"/>
      <c r="G17" s="25">
        <v>90.44</v>
      </c>
      <c r="H17" s="25">
        <v>88.77</v>
      </c>
      <c r="I17" s="25">
        <v>91.02</v>
      </c>
      <c r="J17" s="25"/>
      <c r="K17" s="25"/>
      <c r="L17" s="25"/>
      <c r="M17" s="25">
        <v>88.52</v>
      </c>
      <c r="N17" s="25">
        <v>92.17</v>
      </c>
      <c r="O17" s="25"/>
      <c r="P17" s="25"/>
      <c r="Q17" s="25"/>
      <c r="R17" s="25"/>
      <c r="S17" s="25"/>
      <c r="T17" s="25"/>
      <c r="U17" s="25"/>
      <c r="V17" s="25"/>
      <c r="W17" s="33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64" t="s">
        <v>32</v>
      </c>
    </row>
    <row r="18" spans="1:40" ht="12">
      <c r="A18" s="24" t="s">
        <v>59</v>
      </c>
      <c r="B18" s="12" t="s">
        <v>194</v>
      </c>
      <c r="C18" s="12" t="s">
        <v>205</v>
      </c>
      <c r="D18" s="31">
        <f t="shared" si="3"/>
        <v>2</v>
      </c>
      <c r="E18" s="62">
        <f t="shared" si="4"/>
        <v>89.815</v>
      </c>
      <c r="F18" s="25"/>
      <c r="G18" s="25"/>
      <c r="H18" s="25"/>
      <c r="I18" s="25">
        <v>91.63</v>
      </c>
      <c r="J18" s="25">
        <v>88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3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64" t="s">
        <v>59</v>
      </c>
    </row>
    <row r="19" spans="1:40" ht="12">
      <c r="A19" s="24" t="s">
        <v>40</v>
      </c>
      <c r="B19" s="12" t="s">
        <v>196</v>
      </c>
      <c r="C19" s="12" t="s">
        <v>206</v>
      </c>
      <c r="D19" s="31">
        <f t="shared" si="3"/>
        <v>2</v>
      </c>
      <c r="E19" s="62">
        <f t="shared" si="4"/>
        <v>89.63499999999999</v>
      </c>
      <c r="F19" s="25"/>
      <c r="G19" s="25"/>
      <c r="H19" s="25">
        <v>85.75</v>
      </c>
      <c r="I19" s="25"/>
      <c r="J19" s="25"/>
      <c r="K19" s="25"/>
      <c r="L19" s="25">
        <v>93.52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33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64" t="s">
        <v>40</v>
      </c>
    </row>
    <row r="20" spans="1:40" ht="12">
      <c r="A20" s="24" t="s">
        <v>60</v>
      </c>
      <c r="B20" s="12" t="s">
        <v>207</v>
      </c>
      <c r="C20" s="12" t="s">
        <v>195</v>
      </c>
      <c r="D20" s="31">
        <f t="shared" si="3"/>
        <v>1</v>
      </c>
      <c r="E20" s="62">
        <f t="shared" si="4"/>
        <v>89.21</v>
      </c>
      <c r="F20" s="25"/>
      <c r="G20" s="25"/>
      <c r="H20" s="25"/>
      <c r="I20" s="25">
        <v>89.21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33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64" t="s">
        <v>60</v>
      </c>
    </row>
    <row r="21" spans="1:40" ht="12">
      <c r="A21" s="24" t="s">
        <v>61</v>
      </c>
      <c r="B21" s="12" t="s">
        <v>208</v>
      </c>
      <c r="C21" s="12" t="s">
        <v>209</v>
      </c>
      <c r="D21" s="31">
        <f t="shared" si="3"/>
        <v>1</v>
      </c>
      <c r="E21" s="62">
        <f t="shared" si="4"/>
        <v>88.8</v>
      </c>
      <c r="F21" s="25"/>
      <c r="G21" s="25"/>
      <c r="H21" s="25"/>
      <c r="I21" s="25">
        <v>88.8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33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64" t="s">
        <v>61</v>
      </c>
    </row>
    <row r="22" spans="1:40" ht="12">
      <c r="A22" s="24" t="s">
        <v>80</v>
      </c>
      <c r="B22" s="12" t="s">
        <v>210</v>
      </c>
      <c r="C22" s="12" t="s">
        <v>211</v>
      </c>
      <c r="D22" s="31">
        <f t="shared" si="3"/>
        <v>1</v>
      </c>
      <c r="E22" s="62">
        <f t="shared" si="4"/>
        <v>87.76</v>
      </c>
      <c r="F22" s="25"/>
      <c r="G22" s="25"/>
      <c r="H22" s="25"/>
      <c r="I22" s="25"/>
      <c r="J22" s="25">
        <v>87.76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33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64" t="s">
        <v>80</v>
      </c>
    </row>
    <row r="23" spans="1:40" ht="12">
      <c r="A23" s="24" t="s">
        <v>107</v>
      </c>
      <c r="B23" s="12" t="s">
        <v>212</v>
      </c>
      <c r="C23" s="12" t="s">
        <v>213</v>
      </c>
      <c r="D23" s="31">
        <f t="shared" si="3"/>
        <v>1</v>
      </c>
      <c r="E23" s="62">
        <f t="shared" si="4"/>
        <v>87.41</v>
      </c>
      <c r="F23" s="25"/>
      <c r="G23" s="25"/>
      <c r="H23" s="25"/>
      <c r="I23" s="25"/>
      <c r="J23" s="25"/>
      <c r="K23" s="25">
        <v>87.41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33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64" t="s">
        <v>107</v>
      </c>
    </row>
    <row r="24" spans="1:40" ht="12">
      <c r="A24" s="24" t="s">
        <v>33</v>
      </c>
      <c r="B24" s="12" t="s">
        <v>214</v>
      </c>
      <c r="C24" s="12" t="s">
        <v>215</v>
      </c>
      <c r="D24" s="31">
        <f t="shared" si="3"/>
        <v>9</v>
      </c>
      <c r="E24" s="62">
        <f t="shared" si="4"/>
        <v>86.58</v>
      </c>
      <c r="F24" s="25"/>
      <c r="G24" s="25">
        <v>84.09</v>
      </c>
      <c r="H24" s="25">
        <v>88.41</v>
      </c>
      <c r="I24" s="25">
        <v>91.81</v>
      </c>
      <c r="J24" s="25">
        <v>84.5</v>
      </c>
      <c r="K24" s="25">
        <v>84.71</v>
      </c>
      <c r="L24" s="25">
        <v>87.24</v>
      </c>
      <c r="M24" s="25"/>
      <c r="N24" s="25">
        <v>86.58</v>
      </c>
      <c r="O24" s="25">
        <v>88.39</v>
      </c>
      <c r="P24" s="25">
        <v>85.13</v>
      </c>
      <c r="Q24" s="25"/>
      <c r="R24" s="25"/>
      <c r="S24" s="25"/>
      <c r="T24" s="25"/>
      <c r="U24" s="25"/>
      <c r="V24" s="25"/>
      <c r="W24" s="33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64" t="s">
        <v>33</v>
      </c>
    </row>
    <row r="25" spans="1:40" ht="12">
      <c r="A25" s="24" t="s">
        <v>85</v>
      </c>
      <c r="B25" s="12" t="s">
        <v>219</v>
      </c>
      <c r="C25" s="12" t="s">
        <v>220</v>
      </c>
      <c r="D25" s="31">
        <f t="shared" si="3"/>
        <v>12</v>
      </c>
      <c r="E25" s="62">
        <f t="shared" si="4"/>
        <v>86.38</v>
      </c>
      <c r="F25" s="25"/>
      <c r="G25" s="25"/>
      <c r="H25" s="25"/>
      <c r="I25" s="25"/>
      <c r="J25" s="25">
        <v>59.1</v>
      </c>
      <c r="K25" s="25">
        <v>74.04</v>
      </c>
      <c r="L25" s="25">
        <v>79.09</v>
      </c>
      <c r="M25" s="25">
        <v>81.18</v>
      </c>
      <c r="N25" s="25">
        <v>83.28</v>
      </c>
      <c r="O25" s="25">
        <v>85.53</v>
      </c>
      <c r="P25" s="25"/>
      <c r="Q25" s="25"/>
      <c r="R25" s="25"/>
      <c r="S25" s="25"/>
      <c r="T25" s="25"/>
      <c r="U25" s="25"/>
      <c r="V25" s="25">
        <v>89.09</v>
      </c>
      <c r="W25" s="35">
        <v>91.31537714207106</v>
      </c>
      <c r="X25" s="27">
        <v>87.23</v>
      </c>
      <c r="Y25" s="27">
        <v>88.94792773645058</v>
      </c>
      <c r="Z25" s="32">
        <v>92.24343675417661</v>
      </c>
      <c r="AA25" s="27">
        <v>91.77170868347339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64" t="s">
        <v>85</v>
      </c>
    </row>
    <row r="26" spans="1:40" ht="12">
      <c r="A26" s="24" t="s">
        <v>490</v>
      </c>
      <c r="B26" s="12" t="s">
        <v>508</v>
      </c>
      <c r="C26" s="12" t="s">
        <v>250</v>
      </c>
      <c r="D26" s="31">
        <f t="shared" si="3"/>
        <v>2</v>
      </c>
      <c r="E26" s="62">
        <f t="shared" si="4"/>
        <v>85.89155810029598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33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34">
        <v>83.1908831908832</v>
      </c>
      <c r="AJ26" s="25">
        <v>88.59223300970875</v>
      </c>
      <c r="AK26" s="25"/>
      <c r="AL26" s="25"/>
      <c r="AM26" s="25"/>
      <c r="AN26" s="64" t="s">
        <v>490</v>
      </c>
    </row>
    <row r="27" spans="1:40" ht="12">
      <c r="A27" s="43" t="s">
        <v>98</v>
      </c>
      <c r="B27" s="44" t="s">
        <v>230</v>
      </c>
      <c r="C27" s="44" t="s">
        <v>231</v>
      </c>
      <c r="D27" s="45">
        <f t="shared" si="3"/>
        <v>29</v>
      </c>
      <c r="E27" s="63">
        <f t="shared" si="4"/>
        <v>85.33280767461726</v>
      </c>
      <c r="F27" s="49"/>
      <c r="G27" s="49"/>
      <c r="H27" s="49"/>
      <c r="I27" s="49"/>
      <c r="J27" s="49"/>
      <c r="K27" s="49">
        <v>64.77</v>
      </c>
      <c r="L27" s="49">
        <v>73.3</v>
      </c>
      <c r="M27" s="49">
        <v>78.46</v>
      </c>
      <c r="N27" s="49">
        <v>79.88</v>
      </c>
      <c r="O27" s="49">
        <v>82.84</v>
      </c>
      <c r="P27" s="49">
        <v>82.35</v>
      </c>
      <c r="Q27" s="49">
        <v>84.02</v>
      </c>
      <c r="R27" s="49">
        <v>84.59</v>
      </c>
      <c r="S27" s="49">
        <v>85.38</v>
      </c>
      <c r="T27" s="49">
        <v>84.06</v>
      </c>
      <c r="U27" s="49">
        <v>84.61</v>
      </c>
      <c r="V27" s="49">
        <v>84.49</v>
      </c>
      <c r="W27" s="54">
        <v>86.33332534244799</v>
      </c>
      <c r="X27" s="52">
        <v>84.02</v>
      </c>
      <c r="Y27" s="52">
        <v>85.46059933407325</v>
      </c>
      <c r="Z27" s="52">
        <v>86.58410732714138</v>
      </c>
      <c r="AA27" s="52">
        <v>86.36147501414061</v>
      </c>
      <c r="AB27" s="52">
        <v>85.33280767461726</v>
      </c>
      <c r="AC27" s="42">
        <v>85.52641458836149</v>
      </c>
      <c r="AD27" s="42">
        <v>87.98135320573849</v>
      </c>
      <c r="AE27" s="49">
        <v>88.29174664107485</v>
      </c>
      <c r="AF27" s="49">
        <v>88.07881773399015</v>
      </c>
      <c r="AG27" s="52">
        <v>89.22518605850712</v>
      </c>
      <c r="AH27" s="49">
        <v>83.98727465535525</v>
      </c>
      <c r="AI27" s="52">
        <v>88.85288636696748</v>
      </c>
      <c r="AJ27" s="49">
        <v>84.78747203579418</v>
      </c>
      <c r="AK27" s="49">
        <v>87.72242835209826</v>
      </c>
      <c r="AL27" s="52">
        <v>85.62</v>
      </c>
      <c r="AM27" s="46">
        <v>85.91021486643439</v>
      </c>
      <c r="AN27" s="65" t="s">
        <v>98</v>
      </c>
    </row>
    <row r="28" spans="1:40" ht="12">
      <c r="A28" s="24" t="s">
        <v>158</v>
      </c>
      <c r="B28" s="12" t="s">
        <v>216</v>
      </c>
      <c r="C28" s="12" t="s">
        <v>217</v>
      </c>
      <c r="D28" s="31">
        <f t="shared" si="3"/>
        <v>15</v>
      </c>
      <c r="E28" s="62">
        <f t="shared" si="4"/>
        <v>84.96583143507974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v>69.48</v>
      </c>
      <c r="S28" s="25">
        <v>79.21</v>
      </c>
      <c r="T28" s="25">
        <v>80.59</v>
      </c>
      <c r="U28" s="25">
        <v>85.74</v>
      </c>
      <c r="V28" s="25">
        <v>84.89</v>
      </c>
      <c r="W28" s="35">
        <v>87.15548561134216</v>
      </c>
      <c r="X28" s="27">
        <v>84.84</v>
      </c>
      <c r="Y28" s="27">
        <v>86.47671527100786</v>
      </c>
      <c r="Z28" s="32">
        <v>89.10994764397905</v>
      </c>
      <c r="AA28" s="27">
        <v>88.3481464156239</v>
      </c>
      <c r="AB28" s="27">
        <v>88.14317673378076</v>
      </c>
      <c r="AC28" s="32">
        <v>84.96583143507974</v>
      </c>
      <c r="AD28" s="32">
        <v>82.44803695150115</v>
      </c>
      <c r="AE28" s="25">
        <v>83.81618381618382</v>
      </c>
      <c r="AF28" s="27"/>
      <c r="AG28" s="34">
        <v>86.50875386199795</v>
      </c>
      <c r="AH28" s="27"/>
      <c r="AI28" s="27"/>
      <c r="AJ28" s="27"/>
      <c r="AK28" s="27"/>
      <c r="AL28" s="27"/>
      <c r="AM28" s="27"/>
      <c r="AN28" s="64" t="s">
        <v>158</v>
      </c>
    </row>
    <row r="29" spans="1:40" ht="12">
      <c r="A29" s="24" t="s">
        <v>472</v>
      </c>
      <c r="B29" s="12" t="s">
        <v>250</v>
      </c>
      <c r="C29" s="12" t="s">
        <v>184</v>
      </c>
      <c r="D29" s="31">
        <f t="shared" si="3"/>
        <v>2</v>
      </c>
      <c r="E29" s="62">
        <f t="shared" si="4"/>
        <v>84.48316557064723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3"/>
      <c r="X29" s="25"/>
      <c r="Y29" s="25"/>
      <c r="Z29" s="25"/>
      <c r="AA29" s="25"/>
      <c r="AB29" s="25"/>
      <c r="AC29" s="32">
        <v>85.15376458112407</v>
      </c>
      <c r="AD29" s="32">
        <v>83.8125665601704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64" t="s">
        <v>472</v>
      </c>
    </row>
    <row r="30" spans="1:40" ht="12">
      <c r="A30" s="24" t="str">
        <f>"Pol Saint-Guillain "&amp;CHAR(134)</f>
        <v>Pol Saint-Guillain †</v>
      </c>
      <c r="B30" s="12" t="s">
        <v>218</v>
      </c>
      <c r="C30" s="12" t="str">
        <f>"Pol "&amp;CHAR(134)</f>
        <v>Pol †</v>
      </c>
      <c r="D30" s="31">
        <f t="shared" si="3"/>
        <v>7</v>
      </c>
      <c r="E30" s="62">
        <f t="shared" si="4"/>
        <v>83.67</v>
      </c>
      <c r="F30" s="25"/>
      <c r="G30" s="25"/>
      <c r="H30" s="25"/>
      <c r="I30" s="25">
        <v>83.23</v>
      </c>
      <c r="J30" s="25">
        <v>78.55</v>
      </c>
      <c r="K30" s="25">
        <v>82.13</v>
      </c>
      <c r="L30" s="25">
        <v>85.58</v>
      </c>
      <c r="M30" s="25">
        <v>83.78</v>
      </c>
      <c r="N30" s="25"/>
      <c r="O30" s="25"/>
      <c r="P30" s="25"/>
      <c r="Q30" s="25">
        <v>89.29</v>
      </c>
      <c r="R30" s="25">
        <v>83.67</v>
      </c>
      <c r="S30" s="25"/>
      <c r="T30" s="25"/>
      <c r="U30" s="25"/>
      <c r="V30" s="25"/>
      <c r="W30" s="33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64" t="str">
        <f>"Pol Saint-Guillain "&amp;CHAR(134)</f>
        <v>Pol Saint-Guillain †</v>
      </c>
    </row>
    <row r="31" spans="1:40" ht="12">
      <c r="A31" s="24" t="s">
        <v>45</v>
      </c>
      <c r="B31" s="12" t="s">
        <v>235</v>
      </c>
      <c r="C31" s="12" t="s">
        <v>236</v>
      </c>
      <c r="D31" s="31">
        <f t="shared" si="3"/>
        <v>29</v>
      </c>
      <c r="E31" s="62">
        <f t="shared" si="4"/>
        <v>83.53</v>
      </c>
      <c r="F31" s="25"/>
      <c r="G31" s="25"/>
      <c r="H31" s="25">
        <v>64.45</v>
      </c>
      <c r="I31" s="25">
        <v>75.34</v>
      </c>
      <c r="J31" s="25">
        <v>79.14</v>
      </c>
      <c r="K31" s="25">
        <v>81.2</v>
      </c>
      <c r="L31" s="25">
        <v>83.53</v>
      </c>
      <c r="M31" s="25">
        <v>83.74</v>
      </c>
      <c r="N31" s="25">
        <v>83.06</v>
      </c>
      <c r="O31" s="25">
        <v>84.59</v>
      </c>
      <c r="P31" s="25">
        <v>81.37</v>
      </c>
      <c r="Q31" s="25">
        <v>81.72</v>
      </c>
      <c r="R31" s="25">
        <v>86.02</v>
      </c>
      <c r="S31" s="25">
        <v>86.14</v>
      </c>
      <c r="T31" s="25">
        <v>81.09</v>
      </c>
      <c r="U31" s="25">
        <v>88.09</v>
      </c>
      <c r="V31" s="25">
        <v>81.81</v>
      </c>
      <c r="W31" s="35">
        <v>84.33297596044194</v>
      </c>
      <c r="X31" s="27">
        <v>82.96</v>
      </c>
      <c r="Y31" s="27">
        <v>85.04566210045662</v>
      </c>
      <c r="Z31" s="27">
        <v>84.94525781214256</v>
      </c>
      <c r="AA31" s="27">
        <v>84.47058823529412</v>
      </c>
      <c r="AB31" s="27">
        <v>85.62726860254082</v>
      </c>
      <c r="AC31" s="32">
        <v>83.6980306345733</v>
      </c>
      <c r="AD31" s="32">
        <v>85.653738825505</v>
      </c>
      <c r="AE31" s="25">
        <v>80.09216589861751</v>
      </c>
      <c r="AF31" s="25">
        <v>81.23956411917243</v>
      </c>
      <c r="AG31" s="34">
        <v>88.57573590051692</v>
      </c>
      <c r="AH31" s="25">
        <v>73.8729508196721</v>
      </c>
      <c r="AI31" s="34">
        <v>81.29411764705883</v>
      </c>
      <c r="AJ31" s="25">
        <v>89.68101145860257</v>
      </c>
      <c r="AK31" s="27"/>
      <c r="AL31" s="27"/>
      <c r="AM31" s="27"/>
      <c r="AN31" s="64" t="s">
        <v>45</v>
      </c>
    </row>
    <row r="32" spans="1:40" ht="12">
      <c r="A32" s="24" t="s">
        <v>123</v>
      </c>
      <c r="B32" s="12" t="s">
        <v>436</v>
      </c>
      <c r="C32" s="12" t="s">
        <v>221</v>
      </c>
      <c r="D32" s="31">
        <f t="shared" si="3"/>
        <v>6</v>
      </c>
      <c r="E32" s="62">
        <f t="shared" si="4"/>
        <v>83.33500000000001</v>
      </c>
      <c r="F32" s="25"/>
      <c r="G32" s="25"/>
      <c r="H32" s="25"/>
      <c r="I32" s="25"/>
      <c r="J32" s="25"/>
      <c r="K32" s="25"/>
      <c r="L32" s="25">
        <v>81.07</v>
      </c>
      <c r="M32" s="25">
        <v>83.04</v>
      </c>
      <c r="N32" s="25">
        <v>84.61</v>
      </c>
      <c r="O32" s="25">
        <v>85.58</v>
      </c>
      <c r="P32" s="25">
        <v>81.88</v>
      </c>
      <c r="Q32" s="25">
        <v>83.63</v>
      </c>
      <c r="R32" s="25"/>
      <c r="S32" s="25"/>
      <c r="T32" s="25"/>
      <c r="U32" s="25"/>
      <c r="V32" s="25"/>
      <c r="W32" s="33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64" t="s">
        <v>123</v>
      </c>
    </row>
    <row r="33" spans="1:40" ht="12">
      <c r="A33" s="24" t="s">
        <v>3</v>
      </c>
      <c r="B33" s="12" t="s">
        <v>225</v>
      </c>
      <c r="C33" s="12" t="s">
        <v>226</v>
      </c>
      <c r="D33" s="31">
        <f t="shared" si="3"/>
        <v>24</v>
      </c>
      <c r="E33" s="62">
        <f t="shared" si="4"/>
        <v>83.03631846787351</v>
      </c>
      <c r="F33" s="25">
        <v>82.09</v>
      </c>
      <c r="G33" s="25">
        <v>81.84</v>
      </c>
      <c r="H33" s="25">
        <v>83.39</v>
      </c>
      <c r="I33" s="25">
        <v>84.27</v>
      </c>
      <c r="J33" s="25">
        <v>82.45</v>
      </c>
      <c r="K33" s="25">
        <v>83.21</v>
      </c>
      <c r="L33" s="25">
        <v>85.59</v>
      </c>
      <c r="M33" s="25">
        <v>85.68</v>
      </c>
      <c r="N33" s="25">
        <v>83.77</v>
      </c>
      <c r="O33" s="25">
        <v>85</v>
      </c>
      <c r="P33" s="25">
        <v>84.13</v>
      </c>
      <c r="Q33" s="25">
        <v>82.51</v>
      </c>
      <c r="R33" s="25">
        <v>85.01</v>
      </c>
      <c r="S33" s="25">
        <v>83.75</v>
      </c>
      <c r="T33" s="25">
        <v>80.07</v>
      </c>
      <c r="U33" s="25">
        <v>82.56</v>
      </c>
      <c r="V33" s="25">
        <v>81.03</v>
      </c>
      <c r="W33" s="35">
        <v>83.97409477629358</v>
      </c>
      <c r="X33" s="27">
        <v>79.97</v>
      </c>
      <c r="Y33" s="27">
        <v>82.86263693574703</v>
      </c>
      <c r="Z33" s="27">
        <v>80.18971848225215</v>
      </c>
      <c r="AA33" s="27">
        <v>81.7351598173516</v>
      </c>
      <c r="AB33" s="27">
        <v>77.32342007434944</v>
      </c>
      <c r="AC33" s="32">
        <v>86.29032258064517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64" t="s">
        <v>3</v>
      </c>
    </row>
    <row r="34" spans="1:40" ht="12">
      <c r="A34" s="24" t="s">
        <v>43</v>
      </c>
      <c r="B34" s="12" t="s">
        <v>244</v>
      </c>
      <c r="C34" s="12" t="s">
        <v>245</v>
      </c>
      <c r="D34" s="31">
        <f t="shared" si="3"/>
        <v>4</v>
      </c>
      <c r="E34" s="62">
        <f t="shared" si="4"/>
        <v>82.66499999999999</v>
      </c>
      <c r="F34" s="25"/>
      <c r="G34" s="25"/>
      <c r="H34" s="25">
        <v>65.9</v>
      </c>
      <c r="I34" s="25">
        <v>82.31</v>
      </c>
      <c r="J34" s="25"/>
      <c r="K34" s="25">
        <v>83.02</v>
      </c>
      <c r="L34" s="25">
        <v>90.55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33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64" t="s">
        <v>43</v>
      </c>
    </row>
    <row r="35" spans="1:40" ht="12">
      <c r="A35" s="24" t="s">
        <v>122</v>
      </c>
      <c r="B35" s="12" t="s">
        <v>227</v>
      </c>
      <c r="C35" s="12" t="s">
        <v>228</v>
      </c>
      <c r="D35" s="31">
        <f t="shared" si="3"/>
        <v>1</v>
      </c>
      <c r="E35" s="62">
        <f t="shared" si="4"/>
        <v>82.58</v>
      </c>
      <c r="F35" s="25"/>
      <c r="G35" s="25"/>
      <c r="H35" s="25"/>
      <c r="I35" s="25"/>
      <c r="J35" s="25"/>
      <c r="K35" s="25"/>
      <c r="L35" s="25">
        <v>82.58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33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64" t="s">
        <v>122</v>
      </c>
    </row>
    <row r="36" spans="1:40" ht="12">
      <c r="A36" s="24" t="s">
        <v>6</v>
      </c>
      <c r="B36" s="12" t="s">
        <v>196</v>
      </c>
      <c r="C36" s="12" t="s">
        <v>237</v>
      </c>
      <c r="D36" s="31">
        <f t="shared" si="3"/>
        <v>26</v>
      </c>
      <c r="E36" s="62">
        <f t="shared" si="4"/>
        <v>82.57679255918828</v>
      </c>
      <c r="F36" s="25">
        <v>78.54</v>
      </c>
      <c r="G36" s="25">
        <v>81.36</v>
      </c>
      <c r="H36" s="25">
        <v>80.59</v>
      </c>
      <c r="I36" s="25">
        <v>79.22</v>
      </c>
      <c r="J36" s="25">
        <v>79.43</v>
      </c>
      <c r="K36" s="25">
        <v>77.17</v>
      </c>
      <c r="L36" s="25">
        <v>79.97</v>
      </c>
      <c r="M36" s="25">
        <v>82.28</v>
      </c>
      <c r="N36" s="25">
        <v>82.29</v>
      </c>
      <c r="O36" s="25">
        <v>81.83</v>
      </c>
      <c r="P36" s="25">
        <v>83.33</v>
      </c>
      <c r="Q36" s="25">
        <v>84.44</v>
      </c>
      <c r="R36" s="25">
        <v>84.95</v>
      </c>
      <c r="S36" s="25">
        <v>82</v>
      </c>
      <c r="T36" s="25">
        <v>82.03</v>
      </c>
      <c r="U36" s="25">
        <v>81.97</v>
      </c>
      <c r="V36" s="25">
        <v>85.5</v>
      </c>
      <c r="W36" s="35">
        <v>87.07045750827608</v>
      </c>
      <c r="X36" s="27">
        <v>84.02</v>
      </c>
      <c r="Y36" s="27">
        <v>84.21135400202957</v>
      </c>
      <c r="Z36" s="27">
        <v>82.86358511837655</v>
      </c>
      <c r="AA36" s="27">
        <v>85.10869565217392</v>
      </c>
      <c r="AB36" s="27">
        <v>82.91139240506328</v>
      </c>
      <c r="AC36" s="32">
        <v>89.47368421052632</v>
      </c>
      <c r="AD36" s="27"/>
      <c r="AE36" s="27"/>
      <c r="AF36" s="27"/>
      <c r="AG36" s="34">
        <v>88.01571709233792</v>
      </c>
      <c r="AH36" s="27"/>
      <c r="AI36" s="34">
        <v>96.76025917926566</v>
      </c>
      <c r="AJ36" s="27"/>
      <c r="AK36" s="27"/>
      <c r="AL36" s="27"/>
      <c r="AM36" s="27"/>
      <c r="AN36" s="64" t="s">
        <v>6</v>
      </c>
    </row>
    <row r="37" spans="1:40" ht="12">
      <c r="A37" s="24" t="s">
        <v>62</v>
      </c>
      <c r="B37" s="12" t="s">
        <v>233</v>
      </c>
      <c r="C37" s="12" t="s">
        <v>234</v>
      </c>
      <c r="D37" s="31">
        <f t="shared" si="3"/>
        <v>4</v>
      </c>
      <c r="E37" s="62">
        <f t="shared" si="4"/>
        <v>82.22999999999999</v>
      </c>
      <c r="F37" s="25"/>
      <c r="G37" s="25"/>
      <c r="H37" s="25"/>
      <c r="I37" s="25">
        <v>83.11</v>
      </c>
      <c r="J37" s="25">
        <v>81.35</v>
      </c>
      <c r="K37" s="25">
        <v>80.8</v>
      </c>
      <c r="L37" s="25"/>
      <c r="M37" s="25">
        <v>84.03</v>
      </c>
      <c r="N37" s="25"/>
      <c r="O37" s="25"/>
      <c r="P37" s="25"/>
      <c r="Q37" s="25"/>
      <c r="R37" s="25"/>
      <c r="S37" s="25"/>
      <c r="T37" s="25"/>
      <c r="U37" s="25"/>
      <c r="V37" s="25"/>
      <c r="W37" s="33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64" t="s">
        <v>62</v>
      </c>
    </row>
    <row r="38" spans="1:40" ht="12">
      <c r="A38" s="24" t="s">
        <v>2</v>
      </c>
      <c r="B38" s="12" t="s">
        <v>229</v>
      </c>
      <c r="C38" s="12" t="s">
        <v>206</v>
      </c>
      <c r="D38" s="31">
        <f t="shared" si="3"/>
        <v>3</v>
      </c>
      <c r="E38" s="62">
        <f t="shared" si="4"/>
        <v>82.19</v>
      </c>
      <c r="F38" s="25">
        <v>82.19</v>
      </c>
      <c r="G38" s="25">
        <v>86.26</v>
      </c>
      <c r="H38" s="25"/>
      <c r="I38" s="25">
        <v>79.09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33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64" t="s">
        <v>2</v>
      </c>
    </row>
    <row r="39" spans="1:40" ht="12">
      <c r="A39" s="24" t="s">
        <v>34</v>
      </c>
      <c r="B39" s="12" t="s">
        <v>203</v>
      </c>
      <c r="C39" s="12" t="s">
        <v>224</v>
      </c>
      <c r="D39" s="31">
        <f t="shared" si="3"/>
        <v>3</v>
      </c>
      <c r="E39" s="62">
        <f t="shared" si="4"/>
        <v>82.18</v>
      </c>
      <c r="F39" s="25"/>
      <c r="G39" s="25">
        <v>82.18</v>
      </c>
      <c r="H39" s="25">
        <v>89.35</v>
      </c>
      <c r="I39" s="25">
        <v>77.19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33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64" t="s">
        <v>34</v>
      </c>
    </row>
    <row r="40" spans="1:40" ht="12">
      <c r="A40" s="24" t="s">
        <v>38</v>
      </c>
      <c r="B40" s="12" t="s">
        <v>196</v>
      </c>
      <c r="C40" s="12" t="s">
        <v>240</v>
      </c>
      <c r="D40" s="31">
        <f t="shared" si="3"/>
        <v>11</v>
      </c>
      <c r="E40" s="62">
        <f t="shared" si="4"/>
        <v>82.12</v>
      </c>
      <c r="F40" s="25"/>
      <c r="G40" s="25">
        <v>60.05</v>
      </c>
      <c r="H40" s="25">
        <v>73.27</v>
      </c>
      <c r="I40" s="25">
        <v>78.11</v>
      </c>
      <c r="J40" s="25">
        <v>78.54</v>
      </c>
      <c r="K40" s="25">
        <v>82.07</v>
      </c>
      <c r="L40" s="25">
        <v>83.63</v>
      </c>
      <c r="M40" s="25">
        <v>88.75</v>
      </c>
      <c r="N40" s="25">
        <v>82.12</v>
      </c>
      <c r="O40" s="25"/>
      <c r="P40" s="25">
        <v>89.97</v>
      </c>
      <c r="Q40" s="25">
        <v>88.07</v>
      </c>
      <c r="R40" s="25">
        <v>89.06</v>
      </c>
      <c r="S40" s="25"/>
      <c r="T40" s="25"/>
      <c r="U40" s="25"/>
      <c r="V40" s="25"/>
      <c r="W40" s="33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64" t="s">
        <v>38</v>
      </c>
    </row>
    <row r="41" spans="1:40" ht="12">
      <c r="A41" s="24" t="s">
        <v>63</v>
      </c>
      <c r="B41" s="12" t="s">
        <v>218</v>
      </c>
      <c r="C41" s="12" t="s">
        <v>232</v>
      </c>
      <c r="D41" s="31">
        <f t="shared" si="3"/>
        <v>7</v>
      </c>
      <c r="E41" s="62">
        <f t="shared" si="4"/>
        <v>82.05</v>
      </c>
      <c r="F41" s="25"/>
      <c r="G41" s="25"/>
      <c r="H41" s="25"/>
      <c r="I41" s="25">
        <v>82.8</v>
      </c>
      <c r="J41" s="25">
        <v>82.05</v>
      </c>
      <c r="K41" s="25">
        <v>82.29</v>
      </c>
      <c r="L41" s="25">
        <v>81.69</v>
      </c>
      <c r="M41" s="25">
        <v>81.57</v>
      </c>
      <c r="N41" s="25"/>
      <c r="O41" s="25"/>
      <c r="P41" s="25"/>
      <c r="Q41" s="25">
        <v>81.52</v>
      </c>
      <c r="R41" s="25">
        <v>84.39</v>
      </c>
      <c r="S41" s="25"/>
      <c r="T41" s="25"/>
      <c r="U41" s="25"/>
      <c r="V41" s="25"/>
      <c r="W41" s="33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64" t="s">
        <v>63</v>
      </c>
    </row>
    <row r="42" spans="1:40" ht="12">
      <c r="A42" s="43" t="s">
        <v>1</v>
      </c>
      <c r="B42" s="44" t="s">
        <v>243</v>
      </c>
      <c r="C42" s="44" t="s">
        <v>215</v>
      </c>
      <c r="D42" s="45">
        <f t="shared" si="3"/>
        <v>34</v>
      </c>
      <c r="E42" s="63">
        <f t="shared" si="4"/>
        <v>81.11</v>
      </c>
      <c r="F42" s="49">
        <v>83.81</v>
      </c>
      <c r="G42" s="49">
        <v>73.44</v>
      </c>
      <c r="H42" s="49">
        <v>76.91</v>
      </c>
      <c r="I42" s="49">
        <v>79.22</v>
      </c>
      <c r="J42" s="49">
        <v>77.73</v>
      </c>
      <c r="K42" s="49">
        <v>78.35</v>
      </c>
      <c r="L42" s="49">
        <v>81.1</v>
      </c>
      <c r="M42" s="49">
        <v>82.01</v>
      </c>
      <c r="N42" s="49">
        <v>80.86</v>
      </c>
      <c r="O42" s="49">
        <v>80.89</v>
      </c>
      <c r="P42" s="49">
        <v>79.13</v>
      </c>
      <c r="Q42" s="49">
        <v>80.35</v>
      </c>
      <c r="R42" s="49">
        <v>81.44</v>
      </c>
      <c r="S42" s="49">
        <v>82.7</v>
      </c>
      <c r="T42" s="49">
        <v>81.51</v>
      </c>
      <c r="U42" s="49">
        <v>80.63</v>
      </c>
      <c r="V42" s="49">
        <v>83.75</v>
      </c>
      <c r="W42" s="54">
        <v>83.45748944922381</v>
      </c>
      <c r="X42" s="52">
        <v>80.91</v>
      </c>
      <c r="Y42" s="52">
        <v>82.17762173304195</v>
      </c>
      <c r="Z42" s="52">
        <v>83.00803673938002</v>
      </c>
      <c r="AA42" s="52">
        <v>81.83132872880151</v>
      </c>
      <c r="AB42" s="52">
        <v>82.1638810049406</v>
      </c>
      <c r="AC42" s="42">
        <v>81.43458104395604</v>
      </c>
      <c r="AD42" s="42">
        <v>81.85260013647061</v>
      </c>
      <c r="AE42" s="49">
        <v>82.04523278169049</v>
      </c>
      <c r="AF42" s="49">
        <v>81.98294243070362</v>
      </c>
      <c r="AG42" s="52">
        <v>80.08016032064128</v>
      </c>
      <c r="AH42" s="49">
        <v>78.98627243928195</v>
      </c>
      <c r="AI42" s="52">
        <v>83.1981460023175</v>
      </c>
      <c r="AJ42" s="49">
        <v>80.20713463751439</v>
      </c>
      <c r="AK42" s="49">
        <v>80.6310506197978</v>
      </c>
      <c r="AL42" s="52">
        <v>81.12</v>
      </c>
      <c r="AM42" s="46">
        <v>80.0891530460624</v>
      </c>
      <c r="AN42" s="65" t="s">
        <v>1</v>
      </c>
    </row>
    <row r="43" spans="1:40" ht="12">
      <c r="A43" s="24" t="s">
        <v>0</v>
      </c>
      <c r="B43" s="12" t="s">
        <v>241</v>
      </c>
      <c r="C43" s="12" t="s">
        <v>242</v>
      </c>
      <c r="D43" s="31">
        <f t="shared" si="3"/>
        <v>2</v>
      </c>
      <c r="E43" s="62">
        <f t="shared" si="4"/>
        <v>81</v>
      </c>
      <c r="F43" s="25">
        <v>88.33</v>
      </c>
      <c r="G43" s="25">
        <v>73.67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33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64" t="s">
        <v>0</v>
      </c>
    </row>
    <row r="44" spans="1:40" ht="12">
      <c r="A44" s="24" t="s">
        <v>108</v>
      </c>
      <c r="B44" s="12" t="s">
        <v>238</v>
      </c>
      <c r="C44" s="12" t="s">
        <v>239</v>
      </c>
      <c r="D44" s="31">
        <f t="shared" si="3"/>
        <v>5</v>
      </c>
      <c r="E44" s="62">
        <f t="shared" si="4"/>
        <v>80.54</v>
      </c>
      <c r="F44" s="25"/>
      <c r="G44" s="25"/>
      <c r="H44" s="25"/>
      <c r="I44" s="25"/>
      <c r="J44" s="25"/>
      <c r="K44" s="25">
        <v>80.28</v>
      </c>
      <c r="L44" s="25">
        <v>80.54</v>
      </c>
      <c r="M44" s="25">
        <v>85.88</v>
      </c>
      <c r="N44" s="25">
        <v>79.13</v>
      </c>
      <c r="O44" s="25"/>
      <c r="P44" s="25"/>
      <c r="Q44" s="25">
        <v>83.77</v>
      </c>
      <c r="R44" s="25"/>
      <c r="S44" s="25"/>
      <c r="T44" s="25"/>
      <c r="U44" s="25"/>
      <c r="V44" s="25"/>
      <c r="W44" s="33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64" t="s">
        <v>108</v>
      </c>
    </row>
    <row r="45" spans="1:40" ht="12">
      <c r="A45" s="24" t="s">
        <v>64</v>
      </c>
      <c r="B45" s="12" t="s">
        <v>246</v>
      </c>
      <c r="C45" s="12" t="s">
        <v>247</v>
      </c>
      <c r="D45" s="31">
        <f t="shared" si="3"/>
        <v>1</v>
      </c>
      <c r="E45" s="62">
        <f t="shared" si="4"/>
        <v>80.37</v>
      </c>
      <c r="F45" s="25"/>
      <c r="G45" s="25"/>
      <c r="H45" s="25"/>
      <c r="I45" s="25">
        <v>80.37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33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64" t="s">
        <v>64</v>
      </c>
    </row>
    <row r="46" spans="1:40" ht="12">
      <c r="A46" s="24" t="s">
        <v>41</v>
      </c>
      <c r="B46" s="12" t="s">
        <v>248</v>
      </c>
      <c r="C46" s="12" t="s">
        <v>249</v>
      </c>
      <c r="D46" s="31">
        <f t="shared" si="3"/>
        <v>3</v>
      </c>
      <c r="E46" s="62">
        <f t="shared" si="4"/>
        <v>80.08</v>
      </c>
      <c r="F46" s="25"/>
      <c r="G46" s="25"/>
      <c r="H46" s="25">
        <v>80.08</v>
      </c>
      <c r="I46" s="25"/>
      <c r="J46" s="25"/>
      <c r="K46" s="25"/>
      <c r="L46" s="25"/>
      <c r="M46" s="25">
        <v>80.79</v>
      </c>
      <c r="N46" s="25">
        <v>79.38</v>
      </c>
      <c r="O46" s="25"/>
      <c r="P46" s="25"/>
      <c r="Q46" s="25"/>
      <c r="R46" s="25"/>
      <c r="S46" s="25"/>
      <c r="T46" s="25"/>
      <c r="U46" s="25"/>
      <c r="V46" s="25"/>
      <c r="W46" s="33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64" t="s">
        <v>41</v>
      </c>
    </row>
    <row r="47" spans="1:40" ht="12">
      <c r="A47" s="24" t="s">
        <v>181</v>
      </c>
      <c r="B47" s="12" t="s">
        <v>184</v>
      </c>
      <c r="C47" s="12" t="s">
        <v>250</v>
      </c>
      <c r="D47" s="31">
        <f t="shared" si="3"/>
        <v>1</v>
      </c>
      <c r="E47" s="62">
        <f t="shared" si="4"/>
        <v>79.90937023060285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35"/>
      <c r="X47" s="27"/>
      <c r="Y47" s="27"/>
      <c r="Z47" s="27"/>
      <c r="AA47" s="27"/>
      <c r="AB47" s="27">
        <v>79.90937023060285</v>
      </c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64" t="s">
        <v>181</v>
      </c>
    </row>
    <row r="48" spans="1:40" ht="12">
      <c r="A48" s="24" t="str">
        <f>"Ernest Meyers "&amp;CHAR(134)</f>
        <v>Ernest Meyers †</v>
      </c>
      <c r="B48" s="12" t="s">
        <v>251</v>
      </c>
      <c r="C48" s="12" t="str">
        <f>"Ernest "&amp;CHAR(134)</f>
        <v>Ernest †</v>
      </c>
      <c r="D48" s="31">
        <f t="shared" si="3"/>
        <v>15</v>
      </c>
      <c r="E48" s="62">
        <f t="shared" si="4"/>
        <v>79.71</v>
      </c>
      <c r="F48" s="25"/>
      <c r="G48" s="25"/>
      <c r="H48" s="25"/>
      <c r="I48" s="25">
        <v>80.19</v>
      </c>
      <c r="J48" s="25">
        <v>78.49</v>
      </c>
      <c r="K48" s="25">
        <v>76.87</v>
      </c>
      <c r="L48" s="25">
        <v>76.27</v>
      </c>
      <c r="M48" s="25">
        <v>79.71</v>
      </c>
      <c r="N48" s="25">
        <v>78.2</v>
      </c>
      <c r="O48" s="25">
        <v>79.53</v>
      </c>
      <c r="P48" s="25">
        <v>80.73</v>
      </c>
      <c r="Q48" s="25">
        <v>80.13</v>
      </c>
      <c r="R48" s="25">
        <v>77.78</v>
      </c>
      <c r="S48" s="25">
        <v>82.06</v>
      </c>
      <c r="T48" s="25">
        <v>76.6</v>
      </c>
      <c r="U48" s="25">
        <v>80.88</v>
      </c>
      <c r="V48" s="25">
        <v>83.12</v>
      </c>
      <c r="W48" s="35">
        <v>88.08055345904262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64" t="str">
        <f>"Ernest Meyers "&amp;CHAR(134)</f>
        <v>Ernest Meyers †</v>
      </c>
    </row>
    <row r="49" spans="1:40" ht="12">
      <c r="A49" s="24" t="s">
        <v>145</v>
      </c>
      <c r="B49" s="12" t="s">
        <v>271</v>
      </c>
      <c r="C49" s="12" t="s">
        <v>272</v>
      </c>
      <c r="D49" s="31">
        <f t="shared" si="3"/>
        <v>11</v>
      </c>
      <c r="E49" s="62">
        <f t="shared" si="4"/>
        <v>79.61150670961827</v>
      </c>
      <c r="F49" s="25"/>
      <c r="G49" s="25"/>
      <c r="H49" s="25"/>
      <c r="I49" s="25"/>
      <c r="J49" s="25"/>
      <c r="K49" s="25"/>
      <c r="L49" s="25"/>
      <c r="M49" s="25"/>
      <c r="N49" s="25">
        <v>56.21</v>
      </c>
      <c r="O49" s="25"/>
      <c r="P49" s="25"/>
      <c r="Q49" s="25"/>
      <c r="R49" s="25"/>
      <c r="S49" s="25"/>
      <c r="T49" s="25"/>
      <c r="U49" s="25">
        <v>78.68</v>
      </c>
      <c r="V49" s="25">
        <v>80.44</v>
      </c>
      <c r="W49" s="35">
        <v>79.61150670961827</v>
      </c>
      <c r="X49" s="27">
        <v>76.27</v>
      </c>
      <c r="Y49" s="27">
        <v>82.09971111732364</v>
      </c>
      <c r="Z49" s="27">
        <v>75.85502249299282</v>
      </c>
      <c r="AA49" s="27">
        <v>80.34883720930233</v>
      </c>
      <c r="AB49" s="27">
        <v>81.7088577979505</v>
      </c>
      <c r="AC49" s="32">
        <v>79.78260869565217</v>
      </c>
      <c r="AD49" s="27"/>
      <c r="AE49" s="25">
        <v>77.48868778280543</v>
      </c>
      <c r="AF49" s="27"/>
      <c r="AG49" s="27"/>
      <c r="AH49" s="27"/>
      <c r="AI49" s="27"/>
      <c r="AJ49" s="27"/>
      <c r="AK49" s="27"/>
      <c r="AL49" s="27"/>
      <c r="AM49" s="27"/>
      <c r="AN49" s="64" t="s">
        <v>145</v>
      </c>
    </row>
    <row r="50" spans="1:40" ht="14.25" customHeight="1">
      <c r="A50" s="24" t="s">
        <v>165</v>
      </c>
      <c r="B50" s="12" t="s">
        <v>261</v>
      </c>
      <c r="C50" s="12" t="s">
        <v>262</v>
      </c>
      <c r="D50" s="31">
        <f>COUNT(F50:AM50)</f>
        <v>3</v>
      </c>
      <c r="E50" s="62">
        <f>MEDIAN(F50:AM50)</f>
        <v>79.49029126213591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>
        <v>71.55</v>
      </c>
      <c r="V50" s="13"/>
      <c r="W50" s="55">
        <v>79.49029126213591</v>
      </c>
      <c r="X50" s="56"/>
      <c r="Y50" s="56">
        <v>82.88590604026845</v>
      </c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64" t="s">
        <v>165</v>
      </c>
    </row>
    <row r="51" spans="1:40" ht="12">
      <c r="A51" s="24" t="s">
        <v>109</v>
      </c>
      <c r="B51" s="12" t="s">
        <v>253</v>
      </c>
      <c r="C51" s="12" t="s">
        <v>224</v>
      </c>
      <c r="D51" s="31">
        <f t="shared" si="3"/>
        <v>1</v>
      </c>
      <c r="E51" s="62">
        <f t="shared" si="4"/>
        <v>79.25</v>
      </c>
      <c r="F51" s="25"/>
      <c r="G51" s="25"/>
      <c r="H51" s="25"/>
      <c r="I51" s="25"/>
      <c r="J51" s="25"/>
      <c r="K51" s="25">
        <v>79.25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33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64" t="s">
        <v>109</v>
      </c>
    </row>
    <row r="52" spans="1:40" ht="12">
      <c r="A52" s="24" t="str">
        <f>"Maya Bouché "&amp;CHAR(134)</f>
        <v>Maya Bouché †</v>
      </c>
      <c r="B52" s="12" t="s">
        <v>252</v>
      </c>
      <c r="C52" s="12" t="str">
        <f>"Maya "&amp;CHAR(134)</f>
        <v>Maya †</v>
      </c>
      <c r="D52" s="31">
        <f t="shared" si="3"/>
        <v>5</v>
      </c>
      <c r="E52" s="62">
        <f t="shared" si="4"/>
        <v>79.18</v>
      </c>
      <c r="F52" s="25"/>
      <c r="G52" s="25"/>
      <c r="H52" s="25">
        <v>79.18</v>
      </c>
      <c r="I52" s="25">
        <v>79.06</v>
      </c>
      <c r="J52" s="25"/>
      <c r="K52" s="25">
        <v>79.23</v>
      </c>
      <c r="L52" s="25">
        <v>83.71</v>
      </c>
      <c r="M52" s="25">
        <v>78.23</v>
      </c>
      <c r="N52" s="25"/>
      <c r="O52" s="25"/>
      <c r="P52" s="25"/>
      <c r="Q52" s="25"/>
      <c r="R52" s="25"/>
      <c r="S52" s="25"/>
      <c r="T52" s="25"/>
      <c r="U52" s="25"/>
      <c r="V52" s="25"/>
      <c r="W52" s="33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64" t="str">
        <f>"Maya Bouché "&amp;CHAR(134)</f>
        <v>Maya Bouché †</v>
      </c>
    </row>
    <row r="53" spans="1:40" ht="12">
      <c r="A53" s="24" t="s">
        <v>132</v>
      </c>
      <c r="B53" s="12" t="s">
        <v>254</v>
      </c>
      <c r="C53" s="12" t="s">
        <v>255</v>
      </c>
      <c r="D53" s="31">
        <f t="shared" si="3"/>
        <v>1</v>
      </c>
      <c r="E53" s="62">
        <f t="shared" si="4"/>
        <v>79.15</v>
      </c>
      <c r="F53" s="25"/>
      <c r="G53" s="25"/>
      <c r="H53" s="25"/>
      <c r="I53" s="25"/>
      <c r="J53" s="25"/>
      <c r="K53" s="25"/>
      <c r="L53" s="25"/>
      <c r="M53" s="25">
        <v>79.15</v>
      </c>
      <c r="N53" s="25"/>
      <c r="O53" s="25"/>
      <c r="P53" s="25"/>
      <c r="Q53" s="25"/>
      <c r="R53" s="25"/>
      <c r="S53" s="25"/>
      <c r="T53" s="25"/>
      <c r="U53" s="25"/>
      <c r="V53" s="25"/>
      <c r="W53" s="33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64" t="s">
        <v>132</v>
      </c>
    </row>
    <row r="54" spans="1:40" ht="12">
      <c r="A54" s="24" t="s">
        <v>65</v>
      </c>
      <c r="B54" s="12" t="s">
        <v>207</v>
      </c>
      <c r="C54" s="12" t="s">
        <v>256</v>
      </c>
      <c r="D54" s="31">
        <f t="shared" si="3"/>
        <v>1</v>
      </c>
      <c r="E54" s="62">
        <f t="shared" si="4"/>
        <v>79.09</v>
      </c>
      <c r="F54" s="25"/>
      <c r="G54" s="25"/>
      <c r="H54" s="25"/>
      <c r="I54" s="25">
        <v>79.09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33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64" t="s">
        <v>65</v>
      </c>
    </row>
    <row r="55" spans="1:40" ht="12">
      <c r="A55" s="24" t="s">
        <v>67</v>
      </c>
      <c r="B55" s="12" t="s">
        <v>257</v>
      </c>
      <c r="C55" s="12" t="s">
        <v>258</v>
      </c>
      <c r="D55" s="31">
        <f t="shared" si="3"/>
        <v>1</v>
      </c>
      <c r="E55" s="62">
        <f t="shared" si="4"/>
        <v>78.65</v>
      </c>
      <c r="F55" s="25"/>
      <c r="G55" s="25"/>
      <c r="H55" s="25"/>
      <c r="I55" s="25">
        <v>78.65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33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64" t="s">
        <v>67</v>
      </c>
    </row>
    <row r="56" spans="1:40" ht="12">
      <c r="A56" s="24" t="s">
        <v>178</v>
      </c>
      <c r="B56" s="12" t="s">
        <v>222</v>
      </c>
      <c r="C56" s="12" t="s">
        <v>223</v>
      </c>
      <c r="D56" s="31">
        <f t="shared" si="3"/>
        <v>2</v>
      </c>
      <c r="E56" s="62">
        <f t="shared" si="4"/>
        <v>78.467478461031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3"/>
      <c r="X56" s="25"/>
      <c r="Y56" s="25"/>
      <c r="Z56" s="25"/>
      <c r="AA56" s="25"/>
      <c r="AB56" s="25"/>
      <c r="AC56" s="25"/>
      <c r="AD56" s="25"/>
      <c r="AE56" s="25"/>
      <c r="AF56" s="25"/>
      <c r="AG56" s="34">
        <v>81.87372708757637</v>
      </c>
      <c r="AH56" s="25">
        <v>75.06122983448564</v>
      </c>
      <c r="AI56" s="25"/>
      <c r="AJ56" s="25"/>
      <c r="AK56" s="25"/>
      <c r="AL56" s="25"/>
      <c r="AM56" s="25"/>
      <c r="AN56" s="64" t="s">
        <v>178</v>
      </c>
    </row>
    <row r="57" spans="1:40" ht="12">
      <c r="A57" s="24" t="s">
        <v>68</v>
      </c>
      <c r="B57" s="12" t="s">
        <v>259</v>
      </c>
      <c r="C57" s="12" t="s">
        <v>260</v>
      </c>
      <c r="D57" s="31">
        <f t="shared" si="3"/>
        <v>1</v>
      </c>
      <c r="E57" s="62">
        <f t="shared" si="4"/>
        <v>78.46</v>
      </c>
      <c r="F57" s="25"/>
      <c r="G57" s="25"/>
      <c r="H57" s="25"/>
      <c r="I57" s="25">
        <v>78.46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33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64" t="s">
        <v>68</v>
      </c>
    </row>
    <row r="58" spans="1:40" ht="12">
      <c r="A58" s="43" t="s">
        <v>120</v>
      </c>
      <c r="B58" s="44" t="s">
        <v>266</v>
      </c>
      <c r="C58" s="44" t="s">
        <v>267</v>
      </c>
      <c r="D58" s="45">
        <f t="shared" si="3"/>
        <v>28</v>
      </c>
      <c r="E58" s="63">
        <f t="shared" si="4"/>
        <v>78.32532786885247</v>
      </c>
      <c r="F58" s="49"/>
      <c r="G58" s="49"/>
      <c r="H58" s="49"/>
      <c r="I58" s="49"/>
      <c r="J58" s="49"/>
      <c r="K58" s="49"/>
      <c r="L58" s="49">
        <v>63.86</v>
      </c>
      <c r="M58" s="49">
        <v>71.3</v>
      </c>
      <c r="N58" s="49">
        <v>75.29</v>
      </c>
      <c r="O58" s="49">
        <v>77.78</v>
      </c>
      <c r="P58" s="49">
        <v>77.29</v>
      </c>
      <c r="Q58" s="49">
        <v>77.93</v>
      </c>
      <c r="R58" s="49">
        <v>79.55</v>
      </c>
      <c r="S58" s="49">
        <v>77.88</v>
      </c>
      <c r="T58" s="49">
        <v>78.29</v>
      </c>
      <c r="U58" s="49">
        <v>77.85</v>
      </c>
      <c r="V58" s="49">
        <v>79.24</v>
      </c>
      <c r="W58" s="54">
        <v>79.76850983995483</v>
      </c>
      <c r="X58" s="52">
        <v>77.66</v>
      </c>
      <c r="Y58" s="52">
        <v>80.15340364333653</v>
      </c>
      <c r="Z58" s="52">
        <v>79.13593256059009</v>
      </c>
      <c r="AA58" s="52">
        <v>80.11819299112116</v>
      </c>
      <c r="AB58" s="52">
        <v>81.47321428571429</v>
      </c>
      <c r="AC58" s="42">
        <v>78.77507919746569</v>
      </c>
      <c r="AD58" s="42">
        <v>80.73770491803278</v>
      </c>
      <c r="AE58" s="49">
        <v>78.22557093627708</v>
      </c>
      <c r="AF58" s="49">
        <v>78.36065573770492</v>
      </c>
      <c r="AG58" s="52">
        <v>78.94179894179895</v>
      </c>
      <c r="AH58" s="49">
        <v>76.62877657680201</v>
      </c>
      <c r="AI58" s="52">
        <v>79.77278091273843</v>
      </c>
      <c r="AJ58" s="49">
        <v>78.4082916013609</v>
      </c>
      <c r="AK58" s="49">
        <v>77.97979797979798</v>
      </c>
      <c r="AL58" s="52">
        <v>73.73</v>
      </c>
      <c r="AM58" s="46">
        <v>78.75952507531454</v>
      </c>
      <c r="AN58" s="65" t="s">
        <v>120</v>
      </c>
    </row>
    <row r="59" spans="1:40" ht="12">
      <c r="A59" s="24" t="s">
        <v>89</v>
      </c>
      <c r="B59" s="12" t="s">
        <v>219</v>
      </c>
      <c r="C59" s="12" t="s">
        <v>268</v>
      </c>
      <c r="D59" s="31">
        <f t="shared" si="3"/>
        <v>12</v>
      </c>
      <c r="E59" s="62">
        <f t="shared" si="4"/>
        <v>78.15348937461377</v>
      </c>
      <c r="F59" s="25"/>
      <c r="G59" s="25"/>
      <c r="H59" s="25"/>
      <c r="I59" s="25"/>
      <c r="J59" s="25">
        <v>56.28</v>
      </c>
      <c r="K59" s="25">
        <v>74.25</v>
      </c>
      <c r="L59" s="25">
        <v>70.56</v>
      </c>
      <c r="M59" s="25">
        <v>71.16</v>
      </c>
      <c r="N59" s="25">
        <v>75.67</v>
      </c>
      <c r="O59" s="25">
        <v>76.55</v>
      </c>
      <c r="P59" s="25"/>
      <c r="Q59" s="25"/>
      <c r="R59" s="25"/>
      <c r="S59" s="25"/>
      <c r="T59" s="25"/>
      <c r="U59" s="25"/>
      <c r="V59" s="25">
        <v>81.12</v>
      </c>
      <c r="W59" s="35">
        <v>88.0724387882695</v>
      </c>
      <c r="X59" s="27">
        <v>84.99</v>
      </c>
      <c r="Y59" s="27">
        <v>84.58904109589042</v>
      </c>
      <c r="Z59" s="27">
        <v>83.44392074721915</v>
      </c>
      <c r="AA59" s="27">
        <v>79.75697874922756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64" t="s">
        <v>89</v>
      </c>
    </row>
    <row r="60" spans="1:40" ht="12">
      <c r="A60" s="24" t="s">
        <v>35</v>
      </c>
      <c r="B60" s="12" t="s">
        <v>214</v>
      </c>
      <c r="C60" s="12" t="s">
        <v>263</v>
      </c>
      <c r="D60" s="31">
        <f t="shared" si="3"/>
        <v>4</v>
      </c>
      <c r="E60" s="62">
        <f t="shared" si="4"/>
        <v>78.01499999999999</v>
      </c>
      <c r="F60" s="25"/>
      <c r="G60" s="25">
        <v>79.21</v>
      </c>
      <c r="H60" s="25">
        <v>76.82</v>
      </c>
      <c r="I60" s="25">
        <v>79.7</v>
      </c>
      <c r="J60" s="25"/>
      <c r="K60" s="25"/>
      <c r="L60" s="25"/>
      <c r="M60" s="25"/>
      <c r="N60" s="25">
        <v>75.99</v>
      </c>
      <c r="O60" s="25"/>
      <c r="P60" s="25"/>
      <c r="Q60" s="25"/>
      <c r="R60" s="25"/>
      <c r="S60" s="25"/>
      <c r="T60" s="25"/>
      <c r="U60" s="25"/>
      <c r="V60" s="25"/>
      <c r="W60" s="33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64" t="s">
        <v>35</v>
      </c>
    </row>
    <row r="61" spans="1:40" ht="12">
      <c r="A61" s="24" t="s">
        <v>69</v>
      </c>
      <c r="B61" s="12" t="s">
        <v>264</v>
      </c>
      <c r="C61" s="12" t="s">
        <v>265</v>
      </c>
      <c r="D61" s="31">
        <f t="shared" si="3"/>
        <v>1</v>
      </c>
      <c r="E61" s="62">
        <f t="shared" si="4"/>
        <v>77.65</v>
      </c>
      <c r="F61" s="25"/>
      <c r="G61" s="25"/>
      <c r="H61" s="25"/>
      <c r="I61" s="25">
        <v>77.65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3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64" t="s">
        <v>69</v>
      </c>
    </row>
    <row r="62" spans="1:40" ht="12">
      <c r="A62" s="24" t="s">
        <v>172</v>
      </c>
      <c r="B62" s="12" t="s">
        <v>269</v>
      </c>
      <c r="C62" s="12" t="s">
        <v>270</v>
      </c>
      <c r="D62" s="31">
        <f t="shared" si="3"/>
        <v>1</v>
      </c>
      <c r="E62" s="62">
        <f t="shared" si="4"/>
        <v>76.82672233820458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5">
        <v>76.82672233820458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64" t="s">
        <v>172</v>
      </c>
    </row>
    <row r="63" spans="1:40" ht="12">
      <c r="A63" s="24" t="s">
        <v>87</v>
      </c>
      <c r="B63" s="12" t="s">
        <v>273</v>
      </c>
      <c r="C63" s="12" t="s">
        <v>274</v>
      </c>
      <c r="D63" s="31">
        <f t="shared" si="3"/>
        <v>24</v>
      </c>
      <c r="E63" s="62">
        <f t="shared" si="4"/>
        <v>76.82295887248276</v>
      </c>
      <c r="F63" s="25"/>
      <c r="G63" s="25"/>
      <c r="H63" s="25"/>
      <c r="I63" s="25"/>
      <c r="J63" s="25">
        <v>57.7</v>
      </c>
      <c r="K63" s="25">
        <v>69.75</v>
      </c>
      <c r="L63" s="25">
        <v>74.95</v>
      </c>
      <c r="M63" s="25">
        <v>74.88</v>
      </c>
      <c r="N63" s="25">
        <v>78.4</v>
      </c>
      <c r="O63" s="25">
        <v>79.22</v>
      </c>
      <c r="P63" s="25">
        <v>79.25</v>
      </c>
      <c r="Q63" s="25">
        <v>78.7</v>
      </c>
      <c r="R63" s="25">
        <v>81.3</v>
      </c>
      <c r="S63" s="25">
        <v>81.06</v>
      </c>
      <c r="T63" s="25">
        <v>79.01</v>
      </c>
      <c r="U63" s="25">
        <v>79.32</v>
      </c>
      <c r="V63" s="25">
        <v>79.01</v>
      </c>
      <c r="W63" s="35">
        <v>80.62951800492404</v>
      </c>
      <c r="X63" s="27">
        <v>77.11</v>
      </c>
      <c r="Y63" s="27">
        <v>76.82648401826484</v>
      </c>
      <c r="Z63" s="27">
        <v>76.5432098765432</v>
      </c>
      <c r="AA63" s="27">
        <v>76.38190572290989</v>
      </c>
      <c r="AB63" s="27">
        <v>76.76753317474422</v>
      </c>
      <c r="AC63" s="32">
        <v>76.81943372670067</v>
      </c>
      <c r="AD63" s="32">
        <v>76.2865315259296</v>
      </c>
      <c r="AE63" s="25">
        <v>75.6024947647396</v>
      </c>
      <c r="AF63" s="25">
        <v>75.09293680297398</v>
      </c>
      <c r="AG63" s="34">
        <v>65.55946560127599</v>
      </c>
      <c r="AH63" s="27"/>
      <c r="AI63" s="27"/>
      <c r="AJ63" s="27"/>
      <c r="AK63" s="27"/>
      <c r="AL63" s="27"/>
      <c r="AM63" s="27"/>
      <c r="AN63" s="64" t="s">
        <v>87</v>
      </c>
    </row>
    <row r="64" spans="1:40" ht="12">
      <c r="A64" s="43" t="s">
        <v>84</v>
      </c>
      <c r="B64" s="44" t="s">
        <v>278</v>
      </c>
      <c r="C64" s="44" t="s">
        <v>279</v>
      </c>
      <c r="D64" s="45">
        <f t="shared" si="3"/>
        <v>30</v>
      </c>
      <c r="E64" s="63">
        <f t="shared" si="4"/>
        <v>76.61500000000001</v>
      </c>
      <c r="F64" s="49"/>
      <c r="G64" s="49"/>
      <c r="H64" s="49"/>
      <c r="I64" s="49"/>
      <c r="J64" s="49">
        <v>62.43</v>
      </c>
      <c r="K64" s="49">
        <v>66.15</v>
      </c>
      <c r="L64" s="49">
        <v>71.29</v>
      </c>
      <c r="M64" s="49">
        <v>72.82</v>
      </c>
      <c r="N64" s="49">
        <v>76.72</v>
      </c>
      <c r="O64" s="49">
        <v>75.81</v>
      </c>
      <c r="P64" s="49">
        <v>75.86</v>
      </c>
      <c r="Q64" s="49">
        <v>76.09</v>
      </c>
      <c r="R64" s="49">
        <v>74.99</v>
      </c>
      <c r="S64" s="49">
        <v>78.67</v>
      </c>
      <c r="T64" s="49">
        <v>73.44</v>
      </c>
      <c r="U64" s="49">
        <v>77.7</v>
      </c>
      <c r="V64" s="49">
        <v>78.13</v>
      </c>
      <c r="W64" s="54">
        <v>81.7110020557271</v>
      </c>
      <c r="X64" s="52">
        <v>76.51</v>
      </c>
      <c r="Y64" s="52">
        <v>77.7047027903343</v>
      </c>
      <c r="Z64" s="52">
        <v>78.96405919661733</v>
      </c>
      <c r="AA64" s="52">
        <v>80.24526400906336</v>
      </c>
      <c r="AB64" s="52">
        <v>78.97727272727273</v>
      </c>
      <c r="AC64" s="42">
        <v>80.12121212121212</v>
      </c>
      <c r="AD64" s="42">
        <v>79.93509578257147</v>
      </c>
      <c r="AE64" s="49">
        <v>79.71014492753623</v>
      </c>
      <c r="AF64" s="49">
        <v>81.19547709973241</v>
      </c>
      <c r="AG64" s="52">
        <v>75.54462054078618</v>
      </c>
      <c r="AH64" s="49">
        <v>69.40928270042194</v>
      </c>
      <c r="AI64" s="52">
        <v>80.5265323908202</v>
      </c>
      <c r="AJ64" s="49">
        <v>79.12717528010455</v>
      </c>
      <c r="AK64" s="49">
        <v>74.97575169738118</v>
      </c>
      <c r="AL64" s="52">
        <v>69.96</v>
      </c>
      <c r="AM64" s="46">
        <v>74.75935828877004</v>
      </c>
      <c r="AN64" s="65" t="s">
        <v>84</v>
      </c>
    </row>
    <row r="65" spans="1:40" ht="12">
      <c r="A65" s="24" t="s">
        <v>10</v>
      </c>
      <c r="B65" s="12" t="s">
        <v>275</v>
      </c>
      <c r="C65" s="12" t="s">
        <v>276</v>
      </c>
      <c r="D65" s="31">
        <f t="shared" si="3"/>
        <v>5</v>
      </c>
      <c r="E65" s="62">
        <f t="shared" si="4"/>
        <v>76.61</v>
      </c>
      <c r="F65" s="25">
        <v>76.61</v>
      </c>
      <c r="G65" s="25">
        <v>72.62</v>
      </c>
      <c r="H65" s="25">
        <v>73.27</v>
      </c>
      <c r="I65" s="25">
        <v>79.34</v>
      </c>
      <c r="J65" s="25">
        <v>78.03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3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64" t="s">
        <v>10</v>
      </c>
    </row>
    <row r="66" spans="1:40" ht="12">
      <c r="A66" s="43" t="s">
        <v>97</v>
      </c>
      <c r="B66" s="44" t="s">
        <v>282</v>
      </c>
      <c r="C66" s="44" t="s">
        <v>237</v>
      </c>
      <c r="D66" s="45">
        <f t="shared" si="3"/>
        <v>29</v>
      </c>
      <c r="E66" s="63">
        <f t="shared" si="4"/>
        <v>76.41025641025641</v>
      </c>
      <c r="F66" s="49"/>
      <c r="G66" s="49"/>
      <c r="H66" s="49"/>
      <c r="I66" s="49"/>
      <c r="J66" s="49"/>
      <c r="K66" s="49">
        <v>71.28</v>
      </c>
      <c r="L66" s="49">
        <v>70.52</v>
      </c>
      <c r="M66" s="49">
        <v>75.78</v>
      </c>
      <c r="N66" s="49">
        <v>74.92</v>
      </c>
      <c r="O66" s="49">
        <v>78.48</v>
      </c>
      <c r="P66" s="49">
        <v>76.27</v>
      </c>
      <c r="Q66" s="49">
        <v>74.09</v>
      </c>
      <c r="R66" s="49">
        <v>76.12</v>
      </c>
      <c r="S66" s="49">
        <v>80.86</v>
      </c>
      <c r="T66" s="49">
        <v>77.96</v>
      </c>
      <c r="U66" s="49">
        <v>69.59</v>
      </c>
      <c r="V66" s="49">
        <v>74.16</v>
      </c>
      <c r="W66" s="54">
        <v>77.43749198797306</v>
      </c>
      <c r="X66" s="52">
        <v>69.51</v>
      </c>
      <c r="Y66" s="52">
        <v>78.28877005347593</v>
      </c>
      <c r="Z66" s="52">
        <v>77.20763723150358</v>
      </c>
      <c r="AA66" s="52">
        <v>77.91885743692973</v>
      </c>
      <c r="AB66" s="52">
        <v>75.44554455445545</v>
      </c>
      <c r="AC66" s="42">
        <v>76.55860349127181</v>
      </c>
      <c r="AD66" s="42">
        <v>75.85862805161051</v>
      </c>
      <c r="AE66" s="49">
        <v>76.41025641025641</v>
      </c>
      <c r="AF66" s="49">
        <v>76.1129207383279</v>
      </c>
      <c r="AG66" s="52">
        <v>79.4649530406684</v>
      </c>
      <c r="AH66" s="49">
        <v>76.71541057367828</v>
      </c>
      <c r="AI66" s="52">
        <v>80.18741633199464</v>
      </c>
      <c r="AJ66" s="49">
        <v>80.30467899891185</v>
      </c>
      <c r="AK66" s="49">
        <v>79.63414634146342</v>
      </c>
      <c r="AL66" s="52">
        <v>75</v>
      </c>
      <c r="AM66" s="46">
        <v>83.97502601456816</v>
      </c>
      <c r="AN66" s="65" t="s">
        <v>97</v>
      </c>
    </row>
    <row r="67" spans="1:40" ht="12">
      <c r="A67" s="24" t="s">
        <v>484</v>
      </c>
      <c r="B67" s="12" t="s">
        <v>290</v>
      </c>
      <c r="C67" s="12" t="s">
        <v>518</v>
      </c>
      <c r="D67" s="31">
        <f t="shared" si="3"/>
        <v>1</v>
      </c>
      <c r="E67" s="62">
        <f t="shared" si="4"/>
        <v>76.35181421950861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33"/>
      <c r="X67" s="25"/>
      <c r="Y67" s="25"/>
      <c r="Z67" s="25"/>
      <c r="AA67" s="25"/>
      <c r="AB67" s="25"/>
      <c r="AC67" s="25"/>
      <c r="AD67" s="25"/>
      <c r="AE67" s="25"/>
      <c r="AF67" s="25">
        <v>76.35181421950861</v>
      </c>
      <c r="AG67" s="25"/>
      <c r="AH67" s="25"/>
      <c r="AI67" s="25"/>
      <c r="AJ67" s="25"/>
      <c r="AK67" s="25"/>
      <c r="AL67" s="25"/>
      <c r="AM67" s="25"/>
      <c r="AN67" s="64" t="s">
        <v>484</v>
      </c>
    </row>
    <row r="68" spans="1:40" ht="12">
      <c r="A68" s="24" t="s">
        <v>167</v>
      </c>
      <c r="B68" s="12" t="s">
        <v>290</v>
      </c>
      <c r="C68" s="12" t="s">
        <v>291</v>
      </c>
      <c r="D68" s="31">
        <f t="shared" si="3"/>
        <v>9</v>
      </c>
      <c r="E68" s="62">
        <f t="shared" si="4"/>
        <v>75.86153998476571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>
        <v>62.05</v>
      </c>
      <c r="V68" s="25">
        <v>69.01</v>
      </c>
      <c r="W68" s="35">
        <v>75.86153998476571</v>
      </c>
      <c r="X68" s="27">
        <v>75.11</v>
      </c>
      <c r="Y68" s="27">
        <v>80.08429926238145</v>
      </c>
      <c r="Z68" s="27">
        <v>69.5095948827292</v>
      </c>
      <c r="AA68" s="27">
        <v>82.22565850374485</v>
      </c>
      <c r="AB68" s="27">
        <v>80.57630736392743</v>
      </c>
      <c r="AC68" s="27"/>
      <c r="AD68" s="27"/>
      <c r="AE68" s="27"/>
      <c r="AF68" s="25">
        <v>76.2399771958217</v>
      </c>
      <c r="AG68" s="27"/>
      <c r="AH68" s="27"/>
      <c r="AI68" s="27"/>
      <c r="AJ68" s="27"/>
      <c r="AK68" s="27"/>
      <c r="AL68" s="27"/>
      <c r="AM68" s="27"/>
      <c r="AN68" s="64" t="s">
        <v>167</v>
      </c>
    </row>
    <row r="69" spans="1:40" ht="12">
      <c r="A69" s="24" t="s">
        <v>125</v>
      </c>
      <c r="B69" s="12" t="s">
        <v>277</v>
      </c>
      <c r="C69" s="12" t="s">
        <v>197</v>
      </c>
      <c r="D69" s="31">
        <f t="shared" si="3"/>
        <v>1</v>
      </c>
      <c r="E69" s="62">
        <f t="shared" si="4"/>
        <v>75.77</v>
      </c>
      <c r="F69" s="25"/>
      <c r="G69" s="25"/>
      <c r="H69" s="25"/>
      <c r="I69" s="25"/>
      <c r="J69" s="25"/>
      <c r="K69" s="25"/>
      <c r="L69" s="25"/>
      <c r="M69" s="25">
        <v>75.77</v>
      </c>
      <c r="N69" s="25"/>
      <c r="O69" s="25"/>
      <c r="P69" s="25"/>
      <c r="Q69" s="25"/>
      <c r="R69" s="25"/>
      <c r="S69" s="25"/>
      <c r="T69" s="25"/>
      <c r="U69" s="25"/>
      <c r="V69" s="25"/>
      <c r="W69" s="33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64" t="s">
        <v>125</v>
      </c>
    </row>
    <row r="70" spans="1:40" ht="12">
      <c r="A70" s="24" t="s">
        <v>170</v>
      </c>
      <c r="B70" s="12" t="s">
        <v>280</v>
      </c>
      <c r="C70" s="12" t="s">
        <v>281</v>
      </c>
      <c r="D70" s="31">
        <f aca="true" t="shared" si="5" ref="D70:D133">COUNT(F70:AM70)</f>
        <v>1</v>
      </c>
      <c r="E70" s="62">
        <f aca="true" t="shared" si="6" ref="E70:E133">MEDIAN(F70:AM70)</f>
        <v>75.37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>
        <v>75.37</v>
      </c>
      <c r="W70" s="33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64" t="s">
        <v>170</v>
      </c>
    </row>
    <row r="71" spans="1:40" ht="12">
      <c r="A71" s="43" t="s">
        <v>489</v>
      </c>
      <c r="B71" s="44" t="s">
        <v>514</v>
      </c>
      <c r="C71" s="44" t="s">
        <v>314</v>
      </c>
      <c r="D71" s="45">
        <f t="shared" si="5"/>
        <v>6</v>
      </c>
      <c r="E71" s="63">
        <f t="shared" si="6"/>
        <v>75.34487750556792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1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>
        <v>68.68451688009313</v>
      </c>
      <c r="AI71" s="52">
        <v>75.38975501113586</v>
      </c>
      <c r="AJ71" s="49">
        <v>73.00345419157301</v>
      </c>
      <c r="AK71" s="49">
        <v>75.83756345177665</v>
      </c>
      <c r="AL71" s="49">
        <v>75.3</v>
      </c>
      <c r="AM71" s="46">
        <v>76.35057698588012</v>
      </c>
      <c r="AN71" s="65" t="s">
        <v>489</v>
      </c>
    </row>
    <row r="72" spans="1:40" ht="12">
      <c r="A72" s="24" t="s">
        <v>72</v>
      </c>
      <c r="B72" s="12" t="s">
        <v>254</v>
      </c>
      <c r="C72" s="12" t="s">
        <v>283</v>
      </c>
      <c r="D72" s="31">
        <f t="shared" si="5"/>
        <v>8</v>
      </c>
      <c r="E72" s="62">
        <f t="shared" si="6"/>
        <v>75.33376436923942</v>
      </c>
      <c r="F72" s="25"/>
      <c r="G72" s="25"/>
      <c r="H72" s="25"/>
      <c r="I72" s="25">
        <v>73.35</v>
      </c>
      <c r="J72" s="25">
        <v>72.91</v>
      </c>
      <c r="K72" s="25">
        <v>72.14</v>
      </c>
      <c r="L72" s="25">
        <v>76.31</v>
      </c>
      <c r="M72" s="25">
        <v>77.53</v>
      </c>
      <c r="N72" s="25">
        <v>77.77</v>
      </c>
      <c r="O72" s="25"/>
      <c r="P72" s="25"/>
      <c r="Q72" s="25"/>
      <c r="R72" s="25"/>
      <c r="S72" s="25"/>
      <c r="T72" s="25"/>
      <c r="U72" s="25"/>
      <c r="V72" s="25"/>
      <c r="W72" s="35">
        <v>74.35752873847885</v>
      </c>
      <c r="X72" s="27">
        <v>78.19</v>
      </c>
      <c r="Y72" s="25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64" t="s">
        <v>72</v>
      </c>
    </row>
    <row r="73" spans="1:40" ht="12">
      <c r="A73" s="24" t="s">
        <v>70</v>
      </c>
      <c r="B73" s="12" t="s">
        <v>284</v>
      </c>
      <c r="C73" s="12" t="s">
        <v>197</v>
      </c>
      <c r="D73" s="31">
        <f t="shared" si="5"/>
        <v>1</v>
      </c>
      <c r="E73" s="62">
        <f t="shared" si="6"/>
        <v>75.04</v>
      </c>
      <c r="F73" s="25"/>
      <c r="G73" s="25"/>
      <c r="H73" s="25"/>
      <c r="I73" s="25">
        <v>75.04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33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64" t="s">
        <v>70</v>
      </c>
    </row>
    <row r="74" spans="1:40" ht="12">
      <c r="A74" s="24" t="s">
        <v>110</v>
      </c>
      <c r="B74" s="12" t="s">
        <v>215</v>
      </c>
      <c r="C74" s="12" t="s">
        <v>286</v>
      </c>
      <c r="D74" s="31">
        <f t="shared" si="5"/>
        <v>1</v>
      </c>
      <c r="E74" s="62">
        <f t="shared" si="6"/>
        <v>74.97</v>
      </c>
      <c r="F74" s="25"/>
      <c r="G74" s="25"/>
      <c r="H74" s="25"/>
      <c r="I74" s="25"/>
      <c r="J74" s="25"/>
      <c r="K74" s="25">
        <v>74.97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33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64" t="s">
        <v>110</v>
      </c>
    </row>
    <row r="75" spans="1:40" ht="12">
      <c r="A75" s="24" t="str">
        <f>"Paulette Welter "&amp;CHAR(134)</f>
        <v>Paulette Welter †</v>
      </c>
      <c r="B75" s="12" t="s">
        <v>285</v>
      </c>
      <c r="C75" s="12" t="str">
        <f>"Paulette "&amp;CHAR(134)</f>
        <v>Paulette †</v>
      </c>
      <c r="D75" s="31">
        <f t="shared" si="5"/>
        <v>11</v>
      </c>
      <c r="E75" s="62">
        <f t="shared" si="6"/>
        <v>74.94033412887828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>
        <v>74.95</v>
      </c>
      <c r="U75" s="25">
        <v>72</v>
      </c>
      <c r="V75" s="25">
        <v>74.42</v>
      </c>
      <c r="W75" s="35">
        <v>77.74317740275352</v>
      </c>
      <c r="X75" s="27">
        <v>74.45</v>
      </c>
      <c r="Y75" s="27">
        <v>75.95606255880003</v>
      </c>
      <c r="Z75" s="27">
        <v>74.94033412887828</v>
      </c>
      <c r="AA75" s="27">
        <v>73.95459976105137</v>
      </c>
      <c r="AB75" s="27">
        <v>76.7342582710779</v>
      </c>
      <c r="AC75" s="32">
        <v>73.58570717913808</v>
      </c>
      <c r="AD75" s="32">
        <v>78.75408496732027</v>
      </c>
      <c r="AE75" s="27"/>
      <c r="AF75" s="27"/>
      <c r="AG75" s="27"/>
      <c r="AH75" s="27"/>
      <c r="AI75" s="27"/>
      <c r="AJ75" s="27"/>
      <c r="AK75" s="27"/>
      <c r="AL75" s="27"/>
      <c r="AM75" s="27"/>
      <c r="AN75" s="64" t="str">
        <f>"Paulette Welter "&amp;CHAR(134)</f>
        <v>Paulette Welter †</v>
      </c>
    </row>
    <row r="76" spans="1:40" ht="12">
      <c r="A76" s="43" t="s">
        <v>13</v>
      </c>
      <c r="B76" s="44" t="s">
        <v>243</v>
      </c>
      <c r="C76" s="44" t="s">
        <v>289</v>
      </c>
      <c r="D76" s="45">
        <f t="shared" si="5"/>
        <v>34</v>
      </c>
      <c r="E76" s="63">
        <f t="shared" si="6"/>
        <v>74.71774566473988</v>
      </c>
      <c r="F76" s="49">
        <v>73.16</v>
      </c>
      <c r="G76" s="49">
        <v>64.04</v>
      </c>
      <c r="H76" s="49">
        <v>69.85</v>
      </c>
      <c r="I76" s="49">
        <v>71.65</v>
      </c>
      <c r="J76" s="49">
        <v>70.89</v>
      </c>
      <c r="K76" s="49">
        <v>70.01</v>
      </c>
      <c r="L76" s="49">
        <v>82.77</v>
      </c>
      <c r="M76" s="49">
        <v>76.62</v>
      </c>
      <c r="N76" s="49">
        <v>74.3</v>
      </c>
      <c r="O76" s="49">
        <v>75.99</v>
      </c>
      <c r="P76" s="49">
        <v>74.17</v>
      </c>
      <c r="Q76" s="49">
        <v>74</v>
      </c>
      <c r="R76" s="49">
        <v>74.92</v>
      </c>
      <c r="S76" s="49">
        <v>77.26</v>
      </c>
      <c r="T76" s="49">
        <v>73.96</v>
      </c>
      <c r="U76" s="49">
        <v>74.11</v>
      </c>
      <c r="V76" s="49">
        <v>76.5</v>
      </c>
      <c r="W76" s="54">
        <v>78.06761359122638</v>
      </c>
      <c r="X76" s="52">
        <v>74.58</v>
      </c>
      <c r="Y76" s="52">
        <v>75.9845588355951</v>
      </c>
      <c r="Z76" s="52">
        <v>74.85549132947978</v>
      </c>
      <c r="AA76" s="52">
        <v>74.85779698900278</v>
      </c>
      <c r="AB76" s="52">
        <v>76.46675103625284</v>
      </c>
      <c r="AC76" s="42">
        <v>75.32234739812935</v>
      </c>
      <c r="AD76" s="42">
        <v>75.92213114754098</v>
      </c>
      <c r="AE76" s="49">
        <v>77.87889807584341</v>
      </c>
      <c r="AF76" s="49">
        <v>78.4555785123967</v>
      </c>
      <c r="AG76" s="52">
        <v>76.83557394002068</v>
      </c>
      <c r="AH76" s="49">
        <v>71.41350210970464</v>
      </c>
      <c r="AI76" s="52">
        <v>75.59354226020892</v>
      </c>
      <c r="AJ76" s="49">
        <v>72.93289442918774</v>
      </c>
      <c r="AK76" s="49">
        <v>73.28556806550665</v>
      </c>
      <c r="AL76" s="52">
        <v>73.44</v>
      </c>
      <c r="AM76" s="46">
        <v>73.6998514115899</v>
      </c>
      <c r="AN76" s="65" t="s">
        <v>13</v>
      </c>
    </row>
    <row r="77" spans="1:40" ht="12">
      <c r="A77" s="24" t="s">
        <v>166</v>
      </c>
      <c r="B77" s="12" t="s">
        <v>298</v>
      </c>
      <c r="C77" s="12" t="s">
        <v>299</v>
      </c>
      <c r="D77" s="31">
        <f t="shared" si="5"/>
        <v>6</v>
      </c>
      <c r="E77" s="62">
        <f t="shared" si="6"/>
        <v>74.41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>
        <v>69.97</v>
      </c>
      <c r="V77" s="25">
        <v>73.59</v>
      </c>
      <c r="W77" s="35">
        <v>77.38222462605385</v>
      </c>
      <c r="X77" s="27">
        <v>75.23</v>
      </c>
      <c r="Y77" s="27">
        <v>78.43456510453538</v>
      </c>
      <c r="Z77" s="27">
        <v>68.1983155077099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64" t="s">
        <v>166</v>
      </c>
    </row>
    <row r="78" spans="1:40" ht="12">
      <c r="A78" s="24" t="s">
        <v>128</v>
      </c>
      <c r="B78" s="12" t="s">
        <v>302</v>
      </c>
      <c r="C78" s="12" t="s">
        <v>237</v>
      </c>
      <c r="D78" s="31">
        <f t="shared" si="5"/>
        <v>7</v>
      </c>
      <c r="E78" s="62">
        <f t="shared" si="6"/>
        <v>74.36</v>
      </c>
      <c r="F78" s="25"/>
      <c r="G78" s="25"/>
      <c r="H78" s="25"/>
      <c r="I78" s="25"/>
      <c r="J78" s="25"/>
      <c r="K78" s="25"/>
      <c r="L78" s="25"/>
      <c r="M78" s="25">
        <v>63.83</v>
      </c>
      <c r="N78" s="25">
        <v>73.35</v>
      </c>
      <c r="O78" s="25">
        <v>73.86</v>
      </c>
      <c r="P78" s="25">
        <v>74.36</v>
      </c>
      <c r="Q78" s="25">
        <v>76.03</v>
      </c>
      <c r="R78" s="25">
        <v>76.34</v>
      </c>
      <c r="S78" s="25">
        <v>76.75</v>
      </c>
      <c r="T78" s="25"/>
      <c r="U78" s="25"/>
      <c r="V78" s="25"/>
      <c r="W78" s="33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64" t="s">
        <v>128</v>
      </c>
    </row>
    <row r="79" spans="1:40" ht="12">
      <c r="A79" s="43" t="s">
        <v>178</v>
      </c>
      <c r="B79" s="44" t="s">
        <v>222</v>
      </c>
      <c r="C79" s="44" t="s">
        <v>223</v>
      </c>
      <c r="D79" s="45">
        <f t="shared" si="5"/>
        <v>6</v>
      </c>
      <c r="E79" s="63">
        <f t="shared" si="6"/>
        <v>74.27721303414447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4"/>
      <c r="X79" s="52"/>
      <c r="Y79" s="52"/>
      <c r="Z79" s="52"/>
      <c r="AA79" s="52">
        <v>83.1041257367387</v>
      </c>
      <c r="AB79" s="52"/>
      <c r="AC79" s="52"/>
      <c r="AD79" s="52"/>
      <c r="AE79" s="52"/>
      <c r="AF79" s="52"/>
      <c r="AG79" s="52"/>
      <c r="AH79" s="52"/>
      <c r="AI79" s="52">
        <v>76.56427758816837</v>
      </c>
      <c r="AJ79" s="49">
        <v>38.97795591182365</v>
      </c>
      <c r="AK79" s="49">
        <v>69.93961254762098</v>
      </c>
      <c r="AL79" s="52">
        <v>73.6</v>
      </c>
      <c r="AM79" s="46">
        <v>74.95442606828894</v>
      </c>
      <c r="AN79" s="65" t="s">
        <v>178</v>
      </c>
    </row>
    <row r="80" spans="1:40" ht="12">
      <c r="A80" s="24" t="s">
        <v>474</v>
      </c>
      <c r="B80" s="12" t="s">
        <v>520</v>
      </c>
      <c r="C80" s="12" t="s">
        <v>361</v>
      </c>
      <c r="D80" s="31">
        <f t="shared" si="5"/>
        <v>4</v>
      </c>
      <c r="E80" s="62">
        <f t="shared" si="6"/>
        <v>74.09555829764074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33"/>
      <c r="X80" s="25"/>
      <c r="Y80" s="25"/>
      <c r="Z80" s="25"/>
      <c r="AA80" s="25"/>
      <c r="AB80" s="25"/>
      <c r="AC80" s="25"/>
      <c r="AD80" s="25"/>
      <c r="AE80" s="25"/>
      <c r="AF80" s="25">
        <v>76.27330837610337</v>
      </c>
      <c r="AG80" s="34">
        <v>71.91780821917808</v>
      </c>
      <c r="AH80" s="25">
        <v>76.92075289283665</v>
      </c>
      <c r="AI80" s="34">
        <v>64.77644492911668</v>
      </c>
      <c r="AJ80" s="25"/>
      <c r="AK80" s="25"/>
      <c r="AL80" s="25"/>
      <c r="AM80" s="25"/>
      <c r="AN80" s="64" t="s">
        <v>474</v>
      </c>
    </row>
    <row r="81" spans="1:40" ht="12">
      <c r="A81" s="24" t="s">
        <v>174</v>
      </c>
      <c r="B81" s="12" t="s">
        <v>294</v>
      </c>
      <c r="C81" s="12" t="s">
        <v>295</v>
      </c>
      <c r="D81" s="31">
        <f t="shared" si="5"/>
        <v>1</v>
      </c>
      <c r="E81" s="62">
        <f t="shared" si="6"/>
        <v>74.02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33"/>
      <c r="X81" s="25">
        <v>74.02</v>
      </c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64" t="s">
        <v>174</v>
      </c>
    </row>
    <row r="82" spans="1:40" ht="12">
      <c r="A82" s="24" t="s">
        <v>111</v>
      </c>
      <c r="B82" s="12" t="s">
        <v>296</v>
      </c>
      <c r="C82" s="12" t="s">
        <v>297</v>
      </c>
      <c r="D82" s="31">
        <f t="shared" si="5"/>
        <v>1</v>
      </c>
      <c r="E82" s="62">
        <f t="shared" si="6"/>
        <v>73.87</v>
      </c>
      <c r="F82" s="25"/>
      <c r="G82" s="25"/>
      <c r="H82" s="25"/>
      <c r="I82" s="25"/>
      <c r="J82" s="25"/>
      <c r="K82" s="25">
        <v>73.87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33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64" t="s">
        <v>111</v>
      </c>
    </row>
    <row r="83" spans="1:40" ht="12">
      <c r="A83" s="24" t="s">
        <v>11</v>
      </c>
      <c r="B83" s="12" t="s">
        <v>241</v>
      </c>
      <c r="C83" s="12" t="s">
        <v>232</v>
      </c>
      <c r="D83" s="31">
        <f t="shared" si="5"/>
        <v>4</v>
      </c>
      <c r="E83" s="62">
        <f t="shared" si="6"/>
        <v>73.86</v>
      </c>
      <c r="F83" s="25">
        <v>73.3</v>
      </c>
      <c r="G83" s="25">
        <v>81.56</v>
      </c>
      <c r="H83" s="25">
        <v>64.75</v>
      </c>
      <c r="I83" s="25">
        <v>74.42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33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64" t="s">
        <v>11</v>
      </c>
    </row>
    <row r="84" spans="1:40" ht="12">
      <c r="A84" s="24" t="s">
        <v>12</v>
      </c>
      <c r="B84" s="12" t="s">
        <v>300</v>
      </c>
      <c r="C84" s="12" t="s">
        <v>301</v>
      </c>
      <c r="D84" s="31">
        <f t="shared" si="5"/>
        <v>1</v>
      </c>
      <c r="E84" s="62">
        <f t="shared" si="6"/>
        <v>73.78</v>
      </c>
      <c r="F84" s="25">
        <v>73.78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33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64" t="s">
        <v>12</v>
      </c>
    </row>
    <row r="85" spans="1:40" ht="12">
      <c r="A85" s="43" t="s">
        <v>179</v>
      </c>
      <c r="B85" s="44" t="s">
        <v>430</v>
      </c>
      <c r="C85" s="44" t="s">
        <v>291</v>
      </c>
      <c r="D85" s="45">
        <f t="shared" si="5"/>
        <v>7</v>
      </c>
      <c r="E85" s="63">
        <f t="shared" si="6"/>
        <v>73.20461620190873</v>
      </c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1"/>
      <c r="X85" s="49"/>
      <c r="Y85" s="49"/>
      <c r="Z85" s="49"/>
      <c r="AA85" s="42">
        <v>48.11764705882353</v>
      </c>
      <c r="AB85" s="49"/>
      <c r="AC85" s="49"/>
      <c r="AD85" s="49"/>
      <c r="AE85" s="49"/>
      <c r="AF85" s="49">
        <v>73.20461620190873</v>
      </c>
      <c r="AG85" s="49"/>
      <c r="AH85" s="49">
        <v>70.91298716342155</v>
      </c>
      <c r="AI85" s="52">
        <v>67.89189189189189</v>
      </c>
      <c r="AJ85" s="49">
        <v>74.75908041287798</v>
      </c>
      <c r="AK85" s="49"/>
      <c r="AL85" s="49">
        <v>74.7</v>
      </c>
      <c r="AM85" s="46">
        <v>73.69987395653101</v>
      </c>
      <c r="AN85" s="65" t="s">
        <v>179</v>
      </c>
    </row>
    <row r="86" spans="1:40" ht="12">
      <c r="A86" s="43" t="s">
        <v>140</v>
      </c>
      <c r="B86" s="44" t="s">
        <v>300</v>
      </c>
      <c r="C86" s="44" t="s">
        <v>307</v>
      </c>
      <c r="D86" s="45">
        <f t="shared" si="5"/>
        <v>26</v>
      </c>
      <c r="E86" s="63">
        <f t="shared" si="6"/>
        <v>72.72843165434932</v>
      </c>
      <c r="F86" s="49"/>
      <c r="G86" s="49"/>
      <c r="H86" s="49"/>
      <c r="I86" s="49"/>
      <c r="J86" s="49"/>
      <c r="K86" s="49"/>
      <c r="L86" s="49"/>
      <c r="M86" s="49"/>
      <c r="N86" s="49">
        <v>56.42</v>
      </c>
      <c r="O86" s="49">
        <v>67.37</v>
      </c>
      <c r="P86" s="49">
        <v>70.28</v>
      </c>
      <c r="Q86" s="49">
        <v>71.75</v>
      </c>
      <c r="R86" s="49">
        <v>72.84</v>
      </c>
      <c r="S86" s="49">
        <v>76.46</v>
      </c>
      <c r="T86" s="49">
        <v>75.19</v>
      </c>
      <c r="U86" s="49">
        <v>74.12</v>
      </c>
      <c r="V86" s="49">
        <v>77.13</v>
      </c>
      <c r="W86" s="54">
        <v>75.97583742087615</v>
      </c>
      <c r="X86" s="52">
        <v>73.29</v>
      </c>
      <c r="Y86" s="52">
        <v>75.15592515592515</v>
      </c>
      <c r="Z86" s="52">
        <v>73.83177570093457</v>
      </c>
      <c r="AA86" s="52">
        <v>73.06468716861082</v>
      </c>
      <c r="AB86" s="52">
        <v>75.79722310210116</v>
      </c>
      <c r="AC86" s="42">
        <v>72.61686330869864</v>
      </c>
      <c r="AD86" s="42">
        <v>75.60096153846155</v>
      </c>
      <c r="AE86" s="49">
        <v>75.68110019418602</v>
      </c>
      <c r="AF86" s="49">
        <v>71.4957363828662</v>
      </c>
      <c r="AG86" s="52">
        <v>71.1116828307398</v>
      </c>
      <c r="AH86" s="49">
        <v>68.84236576872308</v>
      </c>
      <c r="AI86" s="52">
        <v>68.95459345300951</v>
      </c>
      <c r="AJ86" s="49">
        <v>68.90481466919255</v>
      </c>
      <c r="AK86" s="49">
        <v>69.68557978196233</v>
      </c>
      <c r="AL86" s="52">
        <v>62.14</v>
      </c>
      <c r="AM86" s="46">
        <v>61.89573459715639</v>
      </c>
      <c r="AN86" s="65" t="s">
        <v>140</v>
      </c>
    </row>
    <row r="87" spans="1:40" ht="12">
      <c r="A87" s="24" t="s">
        <v>488</v>
      </c>
      <c r="B87" s="12" t="s">
        <v>498</v>
      </c>
      <c r="C87" s="12" t="s">
        <v>499</v>
      </c>
      <c r="D87" s="31">
        <f t="shared" si="5"/>
        <v>2</v>
      </c>
      <c r="E87" s="62">
        <f t="shared" si="6"/>
        <v>72.71601156640557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33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>
        <v>83.66439651910707</v>
      </c>
      <c r="AI87" s="34">
        <v>61.767626613704074</v>
      </c>
      <c r="AJ87" s="25"/>
      <c r="AK87" s="25"/>
      <c r="AL87" s="25"/>
      <c r="AM87" s="25"/>
      <c r="AN87" s="64" t="s">
        <v>488</v>
      </c>
    </row>
    <row r="88" spans="1:40" ht="12">
      <c r="A88" s="24" t="s">
        <v>66</v>
      </c>
      <c r="B88" s="12" t="s">
        <v>304</v>
      </c>
      <c r="C88" s="12" t="s">
        <v>295</v>
      </c>
      <c r="D88" s="31">
        <f t="shared" si="5"/>
        <v>4</v>
      </c>
      <c r="E88" s="62">
        <f t="shared" si="6"/>
        <v>72.58500000000001</v>
      </c>
      <c r="F88" s="25"/>
      <c r="G88" s="25"/>
      <c r="H88" s="25"/>
      <c r="I88" s="25">
        <v>78.82</v>
      </c>
      <c r="J88" s="25">
        <v>74.63</v>
      </c>
      <c r="K88" s="25">
        <v>70.54</v>
      </c>
      <c r="L88" s="25"/>
      <c r="M88" s="25">
        <v>68.52</v>
      </c>
      <c r="N88" s="25"/>
      <c r="O88" s="25"/>
      <c r="P88" s="25"/>
      <c r="Q88" s="25"/>
      <c r="R88" s="25"/>
      <c r="S88" s="25"/>
      <c r="T88" s="25"/>
      <c r="U88" s="25"/>
      <c r="V88" s="25"/>
      <c r="W88" s="33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64" t="s">
        <v>66</v>
      </c>
    </row>
    <row r="89" spans="1:40" ht="12">
      <c r="A89" s="24" t="s">
        <v>73</v>
      </c>
      <c r="B89" s="12" t="s">
        <v>308</v>
      </c>
      <c r="C89" s="12" t="s">
        <v>309</v>
      </c>
      <c r="D89" s="31">
        <f t="shared" si="5"/>
        <v>1</v>
      </c>
      <c r="E89" s="62">
        <f t="shared" si="6"/>
        <v>72.46</v>
      </c>
      <c r="F89" s="25"/>
      <c r="G89" s="25"/>
      <c r="H89" s="25"/>
      <c r="I89" s="25">
        <v>72.46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33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64" t="s">
        <v>73</v>
      </c>
    </row>
    <row r="90" spans="1:40" ht="12">
      <c r="A90" s="24" t="s">
        <v>160</v>
      </c>
      <c r="B90" s="12" t="s">
        <v>311</v>
      </c>
      <c r="C90" s="12" t="s">
        <v>312</v>
      </c>
      <c r="D90" s="31">
        <f t="shared" si="5"/>
        <v>9</v>
      </c>
      <c r="E90" s="62">
        <f t="shared" si="6"/>
        <v>72.33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>
        <v>61.32</v>
      </c>
      <c r="T90" s="25">
        <v>70.06</v>
      </c>
      <c r="U90" s="25">
        <v>69.01</v>
      </c>
      <c r="V90" s="25">
        <v>72.33</v>
      </c>
      <c r="W90" s="35">
        <v>71.71238646605129</v>
      </c>
      <c r="X90" s="27">
        <v>74.87</v>
      </c>
      <c r="Y90" s="27">
        <v>75.67977076661694</v>
      </c>
      <c r="Z90" s="27">
        <v>73.93800229621125</v>
      </c>
      <c r="AA90" s="27">
        <v>74.83446896756035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64" t="s">
        <v>160</v>
      </c>
    </row>
    <row r="91" spans="1:40" ht="12">
      <c r="A91" s="24" t="str">
        <f>"Albert Kieffer "&amp;CHAR(134)</f>
        <v>Albert Kieffer †</v>
      </c>
      <c r="B91" s="12" t="s">
        <v>310</v>
      </c>
      <c r="C91" s="12" t="str">
        <f>"Albert  "&amp;CHAR(134)</f>
        <v>Albert  †</v>
      </c>
      <c r="D91" s="31">
        <f t="shared" si="5"/>
        <v>2</v>
      </c>
      <c r="E91" s="62">
        <f t="shared" si="6"/>
        <v>72.325</v>
      </c>
      <c r="F91" s="25"/>
      <c r="G91" s="25"/>
      <c r="H91" s="25"/>
      <c r="I91" s="25"/>
      <c r="J91" s="25"/>
      <c r="K91" s="25"/>
      <c r="L91" s="25">
        <v>69.43</v>
      </c>
      <c r="M91" s="25">
        <v>75.22</v>
      </c>
      <c r="N91" s="25"/>
      <c r="O91" s="25"/>
      <c r="P91" s="25"/>
      <c r="Q91" s="25"/>
      <c r="R91" s="25"/>
      <c r="S91" s="25"/>
      <c r="T91" s="25"/>
      <c r="U91" s="25"/>
      <c r="V91" s="25"/>
      <c r="W91" s="33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64" t="str">
        <f>"Albert Kieffer "&amp;CHAR(134)</f>
        <v>Albert Kieffer †</v>
      </c>
    </row>
    <row r="92" spans="1:40" ht="12">
      <c r="A92" s="43" t="s">
        <v>473</v>
      </c>
      <c r="B92" s="44" t="s">
        <v>506</v>
      </c>
      <c r="C92" s="44" t="s">
        <v>507</v>
      </c>
      <c r="D92" s="45">
        <f t="shared" si="5"/>
        <v>8</v>
      </c>
      <c r="E92" s="63">
        <f t="shared" si="6"/>
        <v>72.14103677189442</v>
      </c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1"/>
      <c r="X92" s="49"/>
      <c r="Y92" s="49"/>
      <c r="Z92" s="49"/>
      <c r="AA92" s="49"/>
      <c r="AB92" s="49"/>
      <c r="AC92" s="49"/>
      <c r="AD92" s="49"/>
      <c r="AE92" s="49"/>
      <c r="AF92" s="49">
        <v>77.37502961383558</v>
      </c>
      <c r="AG92" s="52">
        <v>70.87576374745417</v>
      </c>
      <c r="AH92" s="49">
        <v>69.20731707317073</v>
      </c>
      <c r="AI92" s="52">
        <v>71.25207354378884</v>
      </c>
      <c r="AJ92" s="49">
        <v>82.10526315789474</v>
      </c>
      <c r="AK92" s="49">
        <v>65.11415525114155</v>
      </c>
      <c r="AL92" s="49">
        <v>73.03</v>
      </c>
      <c r="AM92" s="46">
        <v>75.42210560113374</v>
      </c>
      <c r="AN92" s="65" t="s">
        <v>473</v>
      </c>
    </row>
    <row r="93" spans="1:40" ht="12">
      <c r="A93" s="26" t="s">
        <v>42</v>
      </c>
      <c r="B93" s="12" t="s">
        <v>292</v>
      </c>
      <c r="C93" s="12" t="s">
        <v>293</v>
      </c>
      <c r="D93" s="31">
        <f t="shared" si="5"/>
        <v>3</v>
      </c>
      <c r="E93" s="62">
        <f t="shared" si="6"/>
        <v>71.86</v>
      </c>
      <c r="F93" s="25"/>
      <c r="G93" s="25"/>
      <c r="H93" s="25">
        <v>76.19</v>
      </c>
      <c r="I93" s="25">
        <v>69.91</v>
      </c>
      <c r="J93" s="25"/>
      <c r="K93" s="25">
        <v>71.86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33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66" t="s">
        <v>42</v>
      </c>
    </row>
    <row r="94" spans="1:40" ht="12">
      <c r="A94" s="43" t="s">
        <v>9</v>
      </c>
      <c r="B94" s="44" t="s">
        <v>287</v>
      </c>
      <c r="C94" s="44" t="s">
        <v>288</v>
      </c>
      <c r="D94" s="45">
        <f t="shared" si="5"/>
        <v>19</v>
      </c>
      <c r="E94" s="63">
        <f t="shared" si="6"/>
        <v>71.86</v>
      </c>
      <c r="F94" s="49">
        <v>76.79</v>
      </c>
      <c r="G94" s="49">
        <v>72.7</v>
      </c>
      <c r="H94" s="49">
        <v>75.57</v>
      </c>
      <c r="I94" s="49">
        <v>77.14</v>
      </c>
      <c r="J94" s="49">
        <v>72.22</v>
      </c>
      <c r="K94" s="49">
        <v>71.86</v>
      </c>
      <c r="L94" s="49">
        <v>71.56</v>
      </c>
      <c r="M94" s="49">
        <v>80.36</v>
      </c>
      <c r="N94" s="49"/>
      <c r="O94" s="49"/>
      <c r="P94" s="49"/>
      <c r="Q94" s="49"/>
      <c r="R94" s="49"/>
      <c r="S94" s="49"/>
      <c r="T94" s="49"/>
      <c r="U94" s="49"/>
      <c r="V94" s="49"/>
      <c r="W94" s="54">
        <v>74.34911542630978</v>
      </c>
      <c r="X94" s="52"/>
      <c r="Y94" s="52"/>
      <c r="Z94" s="52"/>
      <c r="AA94" s="52"/>
      <c r="AB94" s="52">
        <v>72.16796875</v>
      </c>
      <c r="AC94" s="42">
        <v>69.93672068369682</v>
      </c>
      <c r="AD94" s="52"/>
      <c r="AE94" s="49">
        <v>65.65991637700871</v>
      </c>
      <c r="AF94" s="49">
        <v>82.2654462242563</v>
      </c>
      <c r="AG94" s="52">
        <v>67.24806201550388</v>
      </c>
      <c r="AH94" s="49">
        <v>68.45637583892618</v>
      </c>
      <c r="AI94" s="52">
        <v>70.45191193511008</v>
      </c>
      <c r="AJ94" s="49">
        <v>71.09258044439959</v>
      </c>
      <c r="AK94" s="49">
        <v>68.98608349900597</v>
      </c>
      <c r="AL94" s="52"/>
      <c r="AM94" s="46">
        <v>65.65464895635674</v>
      </c>
      <c r="AN94" s="65" t="s">
        <v>9</v>
      </c>
    </row>
    <row r="95" spans="1:40" ht="12">
      <c r="A95" s="24" t="s">
        <v>485</v>
      </c>
      <c r="B95" s="12" t="s">
        <v>519</v>
      </c>
      <c r="C95" s="12" t="s">
        <v>361</v>
      </c>
      <c r="D95" s="31">
        <f t="shared" si="5"/>
        <v>1</v>
      </c>
      <c r="E95" s="62">
        <f t="shared" si="6"/>
        <v>71.19341563786008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33"/>
      <c r="X95" s="25"/>
      <c r="Y95" s="25"/>
      <c r="Z95" s="25"/>
      <c r="AA95" s="25"/>
      <c r="AB95" s="25"/>
      <c r="AC95" s="25"/>
      <c r="AD95" s="25"/>
      <c r="AE95" s="25"/>
      <c r="AF95" s="25"/>
      <c r="AG95" s="34">
        <v>71.19341563786008</v>
      </c>
      <c r="AH95" s="25"/>
      <c r="AI95" s="25"/>
      <c r="AJ95" s="25"/>
      <c r="AK95" s="25"/>
      <c r="AL95" s="25"/>
      <c r="AM95" s="25"/>
      <c r="AN95" s="64" t="s">
        <v>485</v>
      </c>
    </row>
    <row r="96" spans="1:40" ht="12">
      <c r="A96" s="24" t="s">
        <v>118</v>
      </c>
      <c r="B96" s="12" t="s">
        <v>316</v>
      </c>
      <c r="C96" s="12" t="s">
        <v>317</v>
      </c>
      <c r="D96" s="31">
        <f t="shared" si="5"/>
        <v>6</v>
      </c>
      <c r="E96" s="62">
        <f t="shared" si="6"/>
        <v>70.41499999999999</v>
      </c>
      <c r="F96" s="25"/>
      <c r="G96" s="25"/>
      <c r="H96" s="25"/>
      <c r="I96" s="25"/>
      <c r="J96" s="25"/>
      <c r="K96" s="25"/>
      <c r="L96" s="25">
        <v>69.72</v>
      </c>
      <c r="M96" s="25">
        <v>69.51</v>
      </c>
      <c r="N96" s="25">
        <v>72.06</v>
      </c>
      <c r="O96" s="25">
        <v>71.49</v>
      </c>
      <c r="P96" s="25">
        <v>71.11</v>
      </c>
      <c r="Q96" s="25">
        <v>68.06</v>
      </c>
      <c r="R96" s="25"/>
      <c r="S96" s="25"/>
      <c r="T96" s="25"/>
      <c r="U96" s="25"/>
      <c r="V96" s="25"/>
      <c r="W96" s="33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64" t="s">
        <v>118</v>
      </c>
    </row>
    <row r="97" spans="1:40" ht="12">
      <c r="A97" s="24" t="s">
        <v>15</v>
      </c>
      <c r="B97" s="12" t="s">
        <v>318</v>
      </c>
      <c r="C97" s="12" t="s">
        <v>319</v>
      </c>
      <c r="D97" s="31">
        <f t="shared" si="5"/>
        <v>1</v>
      </c>
      <c r="E97" s="62">
        <f t="shared" si="6"/>
        <v>70.27</v>
      </c>
      <c r="F97" s="25">
        <v>70.27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33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64" t="s">
        <v>15</v>
      </c>
    </row>
    <row r="98" spans="1:40" ht="12">
      <c r="A98" s="24" t="s">
        <v>8</v>
      </c>
      <c r="B98" s="12" t="s">
        <v>305</v>
      </c>
      <c r="C98" s="12" t="s">
        <v>306</v>
      </c>
      <c r="D98" s="31">
        <f t="shared" si="5"/>
        <v>3</v>
      </c>
      <c r="E98" s="62">
        <f t="shared" si="6"/>
        <v>70.25</v>
      </c>
      <c r="F98" s="25">
        <v>77.82</v>
      </c>
      <c r="G98" s="25">
        <v>70.25</v>
      </c>
      <c r="H98" s="25">
        <v>70.13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33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64" t="s">
        <v>8</v>
      </c>
    </row>
    <row r="99" spans="1:40" ht="12">
      <c r="A99" s="24" t="s">
        <v>36</v>
      </c>
      <c r="B99" s="12" t="s">
        <v>303</v>
      </c>
      <c r="C99" s="12" t="s">
        <v>239</v>
      </c>
      <c r="D99" s="31">
        <f t="shared" si="5"/>
        <v>3</v>
      </c>
      <c r="E99" s="62">
        <f t="shared" si="6"/>
        <v>70.04</v>
      </c>
      <c r="F99" s="25"/>
      <c r="G99" s="25">
        <v>70.04</v>
      </c>
      <c r="H99" s="25"/>
      <c r="I99" s="25">
        <v>68.48</v>
      </c>
      <c r="J99" s="25"/>
      <c r="K99" s="25">
        <v>81.67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33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64" t="s">
        <v>36</v>
      </c>
    </row>
    <row r="100" spans="1:40" ht="12">
      <c r="A100" s="24" t="s">
        <v>76</v>
      </c>
      <c r="B100" s="12" t="s">
        <v>233</v>
      </c>
      <c r="C100" s="12" t="s">
        <v>315</v>
      </c>
      <c r="D100" s="31">
        <f t="shared" si="5"/>
        <v>4</v>
      </c>
      <c r="E100" s="62">
        <f t="shared" si="6"/>
        <v>69.775</v>
      </c>
      <c r="F100" s="25"/>
      <c r="G100" s="25"/>
      <c r="H100" s="25"/>
      <c r="I100" s="25">
        <v>70.95</v>
      </c>
      <c r="J100" s="25">
        <v>64.67</v>
      </c>
      <c r="K100" s="25">
        <v>68.6</v>
      </c>
      <c r="L100" s="25"/>
      <c r="M100" s="25">
        <v>79.33</v>
      </c>
      <c r="N100" s="25"/>
      <c r="O100" s="25"/>
      <c r="P100" s="25"/>
      <c r="Q100" s="25"/>
      <c r="R100" s="25"/>
      <c r="S100" s="25"/>
      <c r="T100" s="25"/>
      <c r="U100" s="25"/>
      <c r="V100" s="25"/>
      <c r="W100" s="33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64" t="s">
        <v>76</v>
      </c>
    </row>
    <row r="101" spans="1:40" ht="12">
      <c r="A101" s="43" t="s">
        <v>82</v>
      </c>
      <c r="B101" s="44" t="s">
        <v>350</v>
      </c>
      <c r="C101" s="44" t="s">
        <v>351</v>
      </c>
      <c r="D101" s="45">
        <f t="shared" si="5"/>
        <v>13</v>
      </c>
      <c r="E101" s="63">
        <f t="shared" si="6"/>
        <v>69.66</v>
      </c>
      <c r="F101" s="49"/>
      <c r="G101" s="49"/>
      <c r="H101" s="49"/>
      <c r="I101" s="49"/>
      <c r="J101" s="49">
        <v>66.39</v>
      </c>
      <c r="K101" s="49">
        <v>57.37</v>
      </c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1"/>
      <c r="X101" s="49"/>
      <c r="Y101" s="49"/>
      <c r="Z101" s="49"/>
      <c r="AA101" s="49">
        <v>70.55322128851542</v>
      </c>
      <c r="AB101" s="49"/>
      <c r="AC101" s="49"/>
      <c r="AD101" s="42">
        <v>73.91674494308464</v>
      </c>
      <c r="AE101" s="49">
        <v>83.31668331668331</v>
      </c>
      <c r="AF101" s="49">
        <v>68.13192333777097</v>
      </c>
      <c r="AG101" s="52">
        <v>72.71674244786965</v>
      </c>
      <c r="AH101" s="49">
        <v>66.869918699187</v>
      </c>
      <c r="AI101" s="52">
        <v>71.78378378378379</v>
      </c>
      <c r="AJ101" s="49">
        <v>73.98081534772182</v>
      </c>
      <c r="AK101" s="49">
        <v>63.17448807478286</v>
      </c>
      <c r="AL101" s="49">
        <v>69.66</v>
      </c>
      <c r="AM101" s="46">
        <v>68.89776649746193</v>
      </c>
      <c r="AN101" s="65" t="s">
        <v>82</v>
      </c>
    </row>
    <row r="102" spans="1:40" ht="12">
      <c r="A102" s="43" t="s">
        <v>523</v>
      </c>
      <c r="B102" s="44" t="s">
        <v>331</v>
      </c>
      <c r="C102" s="44" t="s">
        <v>291</v>
      </c>
      <c r="D102" s="45">
        <f t="shared" si="5"/>
        <v>10</v>
      </c>
      <c r="E102" s="63">
        <f t="shared" si="6"/>
        <v>69.64500000000001</v>
      </c>
      <c r="F102" s="49"/>
      <c r="G102" s="49"/>
      <c r="H102" s="49">
        <v>62.18</v>
      </c>
      <c r="I102" s="49">
        <v>70.62</v>
      </c>
      <c r="J102" s="49">
        <v>68.01</v>
      </c>
      <c r="K102" s="49">
        <v>70.34</v>
      </c>
      <c r="L102" s="49">
        <v>65.78</v>
      </c>
      <c r="M102" s="49">
        <v>70.98</v>
      </c>
      <c r="N102" s="49">
        <v>68.95</v>
      </c>
      <c r="O102" s="49"/>
      <c r="P102" s="49"/>
      <c r="Q102" s="49">
        <v>56.78</v>
      </c>
      <c r="R102" s="49"/>
      <c r="S102" s="49"/>
      <c r="T102" s="49"/>
      <c r="U102" s="49"/>
      <c r="V102" s="49"/>
      <c r="W102" s="51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>
        <v>72.48</v>
      </c>
      <c r="AM102" s="46">
        <v>72.94484911550468</v>
      </c>
      <c r="AN102" s="65" t="s">
        <v>522</v>
      </c>
    </row>
    <row r="103" spans="1:40" ht="12">
      <c r="A103" s="24" t="s">
        <v>77</v>
      </c>
      <c r="B103" s="12" t="s">
        <v>322</v>
      </c>
      <c r="C103" s="12" t="s">
        <v>291</v>
      </c>
      <c r="D103" s="31">
        <f t="shared" si="5"/>
        <v>1</v>
      </c>
      <c r="E103" s="62">
        <f t="shared" si="6"/>
        <v>69.58</v>
      </c>
      <c r="F103" s="25"/>
      <c r="G103" s="25"/>
      <c r="H103" s="25"/>
      <c r="I103" s="25">
        <v>69.58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33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64" t="s">
        <v>77</v>
      </c>
    </row>
    <row r="104" spans="1:40" ht="12">
      <c r="A104" s="24" t="str">
        <f>"Colette Geets "&amp;CHAR(134)</f>
        <v>Colette Geets †</v>
      </c>
      <c r="B104" s="12" t="s">
        <v>323</v>
      </c>
      <c r="C104" s="12" t="str">
        <f>"Colette "&amp;CHAR(134)</f>
        <v>Colette †</v>
      </c>
      <c r="D104" s="31">
        <f t="shared" si="5"/>
        <v>8</v>
      </c>
      <c r="E104" s="62">
        <f t="shared" si="6"/>
        <v>69.42</v>
      </c>
      <c r="F104" s="25"/>
      <c r="G104" s="25"/>
      <c r="H104" s="25"/>
      <c r="I104" s="25"/>
      <c r="J104" s="25">
        <v>65.09</v>
      </c>
      <c r="K104" s="25">
        <v>69.16</v>
      </c>
      <c r="L104" s="25">
        <v>68.43</v>
      </c>
      <c r="M104" s="25">
        <v>69.68</v>
      </c>
      <c r="N104" s="25">
        <v>71.5</v>
      </c>
      <c r="O104" s="25">
        <v>70.65</v>
      </c>
      <c r="P104" s="25">
        <v>68.48</v>
      </c>
      <c r="Q104" s="25">
        <v>69.88</v>
      </c>
      <c r="R104" s="25"/>
      <c r="S104" s="25"/>
      <c r="T104" s="25"/>
      <c r="U104" s="25"/>
      <c r="V104" s="25"/>
      <c r="W104" s="33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64" t="str">
        <f>"Colette Geets "&amp;CHAR(134)</f>
        <v>Colette Geets †</v>
      </c>
    </row>
    <row r="105" spans="1:40" ht="12">
      <c r="A105" s="24" t="s">
        <v>131</v>
      </c>
      <c r="B105" s="12" t="s">
        <v>338</v>
      </c>
      <c r="C105" s="12" t="s">
        <v>339</v>
      </c>
      <c r="D105" s="31">
        <f t="shared" si="5"/>
        <v>6</v>
      </c>
      <c r="E105" s="62">
        <f t="shared" si="6"/>
        <v>69.27</v>
      </c>
      <c r="F105" s="25"/>
      <c r="G105" s="25"/>
      <c r="H105" s="25"/>
      <c r="I105" s="25"/>
      <c r="J105" s="25"/>
      <c r="K105" s="25"/>
      <c r="L105" s="25"/>
      <c r="M105" s="25">
        <v>55.64</v>
      </c>
      <c r="N105" s="25">
        <v>66.88</v>
      </c>
      <c r="O105" s="25">
        <v>69.22</v>
      </c>
      <c r="P105" s="25">
        <v>69.32</v>
      </c>
      <c r="Q105" s="25">
        <v>69.76</v>
      </c>
      <c r="R105" s="25">
        <v>72.03</v>
      </c>
      <c r="S105" s="25"/>
      <c r="T105" s="25"/>
      <c r="U105" s="25"/>
      <c r="V105" s="25"/>
      <c r="W105" s="33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64" t="s">
        <v>131</v>
      </c>
    </row>
    <row r="106" spans="1:40" ht="12">
      <c r="A106" s="24" t="s">
        <v>113</v>
      </c>
      <c r="B106" s="12" t="s">
        <v>324</v>
      </c>
      <c r="C106" s="12" t="s">
        <v>291</v>
      </c>
      <c r="D106" s="31">
        <f t="shared" si="5"/>
        <v>1</v>
      </c>
      <c r="E106" s="62">
        <f t="shared" si="6"/>
        <v>69.05</v>
      </c>
      <c r="F106" s="25"/>
      <c r="G106" s="25"/>
      <c r="H106" s="25"/>
      <c r="I106" s="25"/>
      <c r="J106" s="25"/>
      <c r="K106" s="25">
        <v>69.05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33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64" t="s">
        <v>113</v>
      </c>
    </row>
    <row r="107" spans="1:40" ht="12">
      <c r="A107" s="43" t="s">
        <v>24</v>
      </c>
      <c r="B107" s="44" t="s">
        <v>320</v>
      </c>
      <c r="C107" s="44" t="s">
        <v>321</v>
      </c>
      <c r="D107" s="45">
        <f t="shared" si="5"/>
        <v>31</v>
      </c>
      <c r="E107" s="63">
        <f t="shared" si="6"/>
        <v>68.81</v>
      </c>
      <c r="F107" s="49">
        <v>56.5</v>
      </c>
      <c r="G107" s="49">
        <v>65.68</v>
      </c>
      <c r="H107" s="49">
        <v>68.81</v>
      </c>
      <c r="I107" s="49">
        <v>70.59</v>
      </c>
      <c r="J107" s="49">
        <v>69.6</v>
      </c>
      <c r="K107" s="49">
        <v>68.83</v>
      </c>
      <c r="L107" s="49">
        <v>72.36</v>
      </c>
      <c r="M107" s="49">
        <v>71.42</v>
      </c>
      <c r="N107" s="49">
        <v>74.26</v>
      </c>
      <c r="O107" s="49">
        <v>71.77</v>
      </c>
      <c r="P107" s="49">
        <v>72.24</v>
      </c>
      <c r="Q107" s="49">
        <v>69.92</v>
      </c>
      <c r="R107" s="49">
        <v>72.36</v>
      </c>
      <c r="S107" s="49">
        <v>79.7</v>
      </c>
      <c r="T107" s="49"/>
      <c r="U107" s="49">
        <v>71.77</v>
      </c>
      <c r="V107" s="49"/>
      <c r="W107" s="51"/>
      <c r="X107" s="52">
        <v>71.03</v>
      </c>
      <c r="Y107" s="52">
        <v>69.07582938388626</v>
      </c>
      <c r="Z107" s="42">
        <v>69.1288282871385</v>
      </c>
      <c r="AA107" s="42">
        <v>64.77438486046601</v>
      </c>
      <c r="AB107" s="52">
        <v>67.49072929542646</v>
      </c>
      <c r="AC107" s="42">
        <v>63.9007776883883</v>
      </c>
      <c r="AD107" s="42">
        <v>68.31412584302973</v>
      </c>
      <c r="AE107" s="49">
        <v>67.18595630408116</v>
      </c>
      <c r="AF107" s="49">
        <v>61.11967085625922</v>
      </c>
      <c r="AG107" s="52">
        <v>61.54618473895582</v>
      </c>
      <c r="AH107" s="49">
        <v>58.82454305689838</v>
      </c>
      <c r="AI107" s="52">
        <v>60.95744680851064</v>
      </c>
      <c r="AJ107" s="49">
        <v>57.9520697167756</v>
      </c>
      <c r="AK107" s="49">
        <v>59.1375087776873</v>
      </c>
      <c r="AL107" s="52">
        <v>55.18</v>
      </c>
      <c r="AM107" s="46">
        <v>61.61733372326203</v>
      </c>
      <c r="AN107" s="65" t="s">
        <v>24</v>
      </c>
    </row>
    <row r="108" spans="1:40" ht="12">
      <c r="A108" s="24" t="str">
        <f>"Jacqueline Kontz "&amp;CHAR(134)</f>
        <v>Jacqueline Kontz †</v>
      </c>
      <c r="B108" s="12" t="s">
        <v>325</v>
      </c>
      <c r="C108" s="12" t="str">
        <f>"Jacqueline "&amp;CHAR(134)</f>
        <v>Jacqueline †</v>
      </c>
      <c r="D108" s="31">
        <f t="shared" si="5"/>
        <v>1</v>
      </c>
      <c r="E108" s="62">
        <f t="shared" si="6"/>
        <v>68.74</v>
      </c>
      <c r="F108" s="25"/>
      <c r="G108" s="25"/>
      <c r="H108" s="25"/>
      <c r="I108" s="25"/>
      <c r="J108" s="25"/>
      <c r="K108" s="25">
        <v>68.74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33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64" t="str">
        <f>"Jacqueline Kontz "&amp;CHAR(134)</f>
        <v>Jacqueline Kontz †</v>
      </c>
    </row>
    <row r="109" spans="1:40" ht="12">
      <c r="A109" s="24" t="s">
        <v>71</v>
      </c>
      <c r="B109" s="12" t="s">
        <v>331</v>
      </c>
      <c r="C109" s="12" t="s">
        <v>332</v>
      </c>
      <c r="D109" s="31">
        <f t="shared" si="5"/>
        <v>6</v>
      </c>
      <c r="E109" s="62">
        <f t="shared" si="6"/>
        <v>68.67500000000001</v>
      </c>
      <c r="F109" s="25"/>
      <c r="G109" s="25"/>
      <c r="H109" s="25"/>
      <c r="I109" s="25">
        <v>74.56</v>
      </c>
      <c r="J109" s="25">
        <v>53.36</v>
      </c>
      <c r="K109" s="25">
        <v>75.27</v>
      </c>
      <c r="L109" s="25">
        <v>68.29</v>
      </c>
      <c r="M109" s="25">
        <v>69.06</v>
      </c>
      <c r="N109" s="25">
        <v>64.84</v>
      </c>
      <c r="O109" s="25"/>
      <c r="P109" s="25"/>
      <c r="Q109" s="25"/>
      <c r="R109" s="25"/>
      <c r="S109" s="25"/>
      <c r="T109" s="25"/>
      <c r="U109" s="25"/>
      <c r="V109" s="25"/>
      <c r="W109" s="33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64" t="s">
        <v>71</v>
      </c>
    </row>
    <row r="110" spans="1:40" ht="12">
      <c r="A110" s="43" t="s">
        <v>75</v>
      </c>
      <c r="B110" s="44" t="s">
        <v>313</v>
      </c>
      <c r="C110" s="44" t="s">
        <v>314</v>
      </c>
      <c r="D110" s="45">
        <f t="shared" si="5"/>
        <v>11</v>
      </c>
      <c r="E110" s="63">
        <f t="shared" si="6"/>
        <v>68.63181312569522</v>
      </c>
      <c r="F110" s="49"/>
      <c r="G110" s="49"/>
      <c r="H110" s="49"/>
      <c r="I110" s="49">
        <v>71.04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1"/>
      <c r="X110" s="49"/>
      <c r="Y110" s="49"/>
      <c r="Z110" s="49"/>
      <c r="AA110" s="49"/>
      <c r="AB110" s="49"/>
      <c r="AC110" s="49"/>
      <c r="AD110" s="42">
        <v>60.245901639344254</v>
      </c>
      <c r="AE110" s="49">
        <v>64.10748560460652</v>
      </c>
      <c r="AF110" s="49">
        <v>68.74908840259906</v>
      </c>
      <c r="AG110" s="52">
        <v>67.53293781759129</v>
      </c>
      <c r="AH110" s="49">
        <v>62.566277836691405</v>
      </c>
      <c r="AI110" s="52">
        <v>54.131054131054135</v>
      </c>
      <c r="AJ110" s="49">
        <v>69.16397340168655</v>
      </c>
      <c r="AK110" s="49">
        <v>68.63181312569522</v>
      </c>
      <c r="AL110" s="49">
        <v>70.51</v>
      </c>
      <c r="AM110" s="46">
        <v>77.2192513368984</v>
      </c>
      <c r="AN110" s="65" t="s">
        <v>75</v>
      </c>
    </row>
    <row r="111" spans="1:40" ht="12">
      <c r="A111" s="24" t="s">
        <v>18</v>
      </c>
      <c r="B111" s="12" t="s">
        <v>327</v>
      </c>
      <c r="C111" s="12" t="s">
        <v>263</v>
      </c>
      <c r="D111" s="31">
        <f t="shared" si="5"/>
        <v>3</v>
      </c>
      <c r="E111" s="62">
        <f t="shared" si="6"/>
        <v>68.56</v>
      </c>
      <c r="F111" s="25">
        <v>65.42</v>
      </c>
      <c r="G111" s="25">
        <v>70.86</v>
      </c>
      <c r="H111" s="25">
        <v>68.56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33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64" t="s">
        <v>18</v>
      </c>
    </row>
    <row r="112" spans="1:40" ht="12">
      <c r="A112" s="24" t="s">
        <v>14</v>
      </c>
      <c r="B112" s="12" t="s">
        <v>275</v>
      </c>
      <c r="C112" s="12" t="s">
        <v>328</v>
      </c>
      <c r="D112" s="31">
        <f t="shared" si="5"/>
        <v>3</v>
      </c>
      <c r="E112" s="62">
        <f t="shared" si="6"/>
        <v>68.56</v>
      </c>
      <c r="F112" s="25">
        <v>71.09</v>
      </c>
      <c r="G112" s="25">
        <v>64.83</v>
      </c>
      <c r="H112" s="25">
        <v>68.56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33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64" t="s">
        <v>14</v>
      </c>
    </row>
    <row r="113" spans="1:40" ht="12">
      <c r="A113" s="24" t="s">
        <v>78</v>
      </c>
      <c r="B113" s="12" t="s">
        <v>326</v>
      </c>
      <c r="C113" s="12" t="s">
        <v>250</v>
      </c>
      <c r="D113" s="31">
        <f t="shared" si="5"/>
        <v>1</v>
      </c>
      <c r="E113" s="62">
        <f t="shared" si="6"/>
        <v>68.42</v>
      </c>
      <c r="F113" s="25"/>
      <c r="G113" s="25"/>
      <c r="H113" s="25"/>
      <c r="I113" s="25">
        <v>68.42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33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64" t="s">
        <v>78</v>
      </c>
    </row>
    <row r="114" spans="1:40" ht="12">
      <c r="A114" s="24" t="s">
        <v>74</v>
      </c>
      <c r="B114" s="12" t="s">
        <v>235</v>
      </c>
      <c r="C114" s="12" t="s">
        <v>330</v>
      </c>
      <c r="D114" s="31">
        <f t="shared" si="5"/>
        <v>3</v>
      </c>
      <c r="E114" s="62">
        <f t="shared" si="6"/>
        <v>67.99</v>
      </c>
      <c r="F114" s="25"/>
      <c r="G114" s="25"/>
      <c r="H114" s="25"/>
      <c r="I114" s="25">
        <v>72.25</v>
      </c>
      <c r="J114" s="25">
        <v>67.99</v>
      </c>
      <c r="K114" s="25">
        <v>58.02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33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64" t="s">
        <v>74</v>
      </c>
    </row>
    <row r="115" spans="1:40" ht="12">
      <c r="A115" s="24" t="s">
        <v>17</v>
      </c>
      <c r="B115" s="12" t="s">
        <v>305</v>
      </c>
      <c r="C115" s="12" t="s">
        <v>250</v>
      </c>
      <c r="D115" s="31">
        <f t="shared" si="5"/>
        <v>2</v>
      </c>
      <c r="E115" s="62">
        <f t="shared" si="6"/>
        <v>67.975</v>
      </c>
      <c r="F115" s="25">
        <v>68.73</v>
      </c>
      <c r="G115" s="25">
        <v>67.22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33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64" t="s">
        <v>17</v>
      </c>
    </row>
    <row r="116" spans="1:40" ht="12">
      <c r="A116" s="24" t="s">
        <v>7</v>
      </c>
      <c r="B116" s="12" t="s">
        <v>329</v>
      </c>
      <c r="C116" s="12" t="s">
        <v>330</v>
      </c>
      <c r="D116" s="31">
        <f t="shared" si="5"/>
        <v>8</v>
      </c>
      <c r="E116" s="62">
        <f t="shared" si="6"/>
        <v>67.67500000000001</v>
      </c>
      <c r="F116" s="25">
        <v>78.19</v>
      </c>
      <c r="G116" s="25">
        <v>63.12</v>
      </c>
      <c r="H116" s="25">
        <v>70.09</v>
      </c>
      <c r="I116" s="25">
        <v>69.95</v>
      </c>
      <c r="J116" s="25">
        <v>70.9</v>
      </c>
      <c r="K116" s="25">
        <v>62.38</v>
      </c>
      <c r="L116" s="25">
        <v>65.4</v>
      </c>
      <c r="M116" s="25">
        <v>63.53</v>
      </c>
      <c r="N116" s="25"/>
      <c r="O116" s="25"/>
      <c r="P116" s="25"/>
      <c r="Q116" s="25"/>
      <c r="R116" s="25"/>
      <c r="S116" s="25"/>
      <c r="T116" s="25"/>
      <c r="U116" s="25"/>
      <c r="V116" s="25"/>
      <c r="W116" s="33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64" t="s">
        <v>7</v>
      </c>
    </row>
    <row r="117" spans="1:40" ht="12">
      <c r="A117" s="24" t="s">
        <v>119</v>
      </c>
      <c r="B117" s="12" t="s">
        <v>333</v>
      </c>
      <c r="C117" s="12" t="s">
        <v>334</v>
      </c>
      <c r="D117" s="31">
        <f t="shared" si="5"/>
        <v>2</v>
      </c>
      <c r="E117" s="62">
        <f t="shared" si="6"/>
        <v>67.52</v>
      </c>
      <c r="F117" s="25"/>
      <c r="G117" s="25"/>
      <c r="H117" s="25"/>
      <c r="I117" s="25"/>
      <c r="J117" s="25"/>
      <c r="K117" s="25"/>
      <c r="L117" s="25">
        <v>67.1</v>
      </c>
      <c r="M117" s="25">
        <v>67.94</v>
      </c>
      <c r="N117" s="25"/>
      <c r="O117" s="25"/>
      <c r="P117" s="25"/>
      <c r="Q117" s="25"/>
      <c r="R117" s="25"/>
      <c r="S117" s="25"/>
      <c r="T117" s="25"/>
      <c r="U117" s="25"/>
      <c r="V117" s="25"/>
      <c r="W117" s="33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64" t="s">
        <v>119</v>
      </c>
    </row>
    <row r="118" spans="1:40" ht="12">
      <c r="A118" s="24" t="s">
        <v>81</v>
      </c>
      <c r="B118" s="12" t="s">
        <v>336</v>
      </c>
      <c r="C118" s="12" t="s">
        <v>337</v>
      </c>
      <c r="D118" s="31">
        <f t="shared" si="5"/>
        <v>1</v>
      </c>
      <c r="E118" s="62">
        <f t="shared" si="6"/>
        <v>67.23</v>
      </c>
      <c r="F118" s="25"/>
      <c r="G118" s="25"/>
      <c r="H118" s="25"/>
      <c r="I118" s="25"/>
      <c r="J118" s="25">
        <v>67.23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33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64" t="s">
        <v>81</v>
      </c>
    </row>
    <row r="119" spans="1:40" ht="12">
      <c r="A119" s="24" t="str">
        <f>"Elvire Kums "&amp;CHAR(134)</f>
        <v>Elvire Kums †</v>
      </c>
      <c r="B119" s="12" t="s">
        <v>343</v>
      </c>
      <c r="C119" s="12" t="str">
        <f>"Elvire "&amp;CHAR(134)</f>
        <v>Elvire †</v>
      </c>
      <c r="D119" s="31">
        <f t="shared" si="5"/>
        <v>7</v>
      </c>
      <c r="E119" s="62">
        <f t="shared" si="6"/>
        <v>66.59</v>
      </c>
      <c r="F119" s="25"/>
      <c r="G119" s="25"/>
      <c r="H119" s="25"/>
      <c r="I119" s="25"/>
      <c r="J119" s="25"/>
      <c r="K119" s="25"/>
      <c r="L119" s="25"/>
      <c r="M119" s="25">
        <v>57.58</v>
      </c>
      <c r="N119" s="25">
        <v>66.59</v>
      </c>
      <c r="O119" s="25">
        <v>68.35</v>
      </c>
      <c r="P119" s="25">
        <v>67.61</v>
      </c>
      <c r="Q119" s="25">
        <v>66.55</v>
      </c>
      <c r="R119" s="25">
        <v>65.59</v>
      </c>
      <c r="S119" s="25">
        <v>67.95</v>
      </c>
      <c r="T119" s="25"/>
      <c r="U119" s="25"/>
      <c r="V119" s="25"/>
      <c r="W119" s="33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64" t="str">
        <f>"Elvire Kums "&amp;CHAR(134)</f>
        <v>Elvire Kums †</v>
      </c>
    </row>
    <row r="120" spans="1:40" ht="12">
      <c r="A120" s="24" t="str">
        <f>"Niny Lutz "&amp;CHAR(134)</f>
        <v>Niny Lutz †</v>
      </c>
      <c r="B120" s="12" t="s">
        <v>342</v>
      </c>
      <c r="C120" s="12" t="str">
        <f>"Niny "&amp;CHAR(134)</f>
        <v>Niny †</v>
      </c>
      <c r="D120" s="31">
        <f t="shared" si="5"/>
        <v>12</v>
      </c>
      <c r="E120" s="62">
        <f t="shared" si="6"/>
        <v>66.57</v>
      </c>
      <c r="F120" s="25"/>
      <c r="G120" s="25">
        <v>58.64</v>
      </c>
      <c r="H120" s="25">
        <v>67.52</v>
      </c>
      <c r="I120" s="25">
        <v>70.94</v>
      </c>
      <c r="J120" s="25">
        <v>66.72</v>
      </c>
      <c r="K120" s="25">
        <v>66.14</v>
      </c>
      <c r="L120" s="25">
        <v>69.4</v>
      </c>
      <c r="M120" s="25">
        <v>67.18</v>
      </c>
      <c r="N120" s="25">
        <v>66.42</v>
      </c>
      <c r="O120" s="25">
        <v>66.92</v>
      </c>
      <c r="P120" s="25">
        <v>66.03</v>
      </c>
      <c r="Q120" s="25">
        <v>66.22</v>
      </c>
      <c r="R120" s="25">
        <v>62</v>
      </c>
      <c r="S120" s="25"/>
      <c r="T120" s="25"/>
      <c r="U120" s="25"/>
      <c r="V120" s="25"/>
      <c r="W120" s="33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64" t="str">
        <f>"Niny Lutz "&amp;CHAR(134)</f>
        <v>Niny Lutz †</v>
      </c>
    </row>
    <row r="121" spans="1:40" ht="12">
      <c r="A121" s="24" t="s">
        <v>127</v>
      </c>
      <c r="B121" s="12" t="s">
        <v>340</v>
      </c>
      <c r="C121" s="12" t="s">
        <v>341</v>
      </c>
      <c r="D121" s="31">
        <f t="shared" si="5"/>
        <v>1</v>
      </c>
      <c r="E121" s="62">
        <f t="shared" si="6"/>
        <v>66.26</v>
      </c>
      <c r="F121" s="25"/>
      <c r="G121" s="25"/>
      <c r="H121" s="25"/>
      <c r="I121" s="25"/>
      <c r="J121" s="25"/>
      <c r="K121" s="25"/>
      <c r="L121" s="25"/>
      <c r="M121" s="25">
        <v>66.26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33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64" t="s">
        <v>127</v>
      </c>
    </row>
    <row r="122" spans="1:40" ht="12">
      <c r="A122" s="24" t="str">
        <f>"Milly Edinger "&amp;CHAR(134)</f>
        <v>Milly Edinger †</v>
      </c>
      <c r="B122" s="12" t="s">
        <v>349</v>
      </c>
      <c r="C122" s="12" t="str">
        <f>"Milly "&amp;CHAR(134)</f>
        <v>Milly †</v>
      </c>
      <c r="D122" s="31">
        <f t="shared" si="5"/>
        <v>3</v>
      </c>
      <c r="E122" s="62">
        <f t="shared" si="6"/>
        <v>65.75</v>
      </c>
      <c r="F122" s="25"/>
      <c r="G122" s="25"/>
      <c r="H122" s="25"/>
      <c r="I122" s="25"/>
      <c r="J122" s="25">
        <v>61.53</v>
      </c>
      <c r="K122" s="25">
        <v>65.75</v>
      </c>
      <c r="L122" s="25">
        <v>67.26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33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64" t="str">
        <f>"Milly Edinger "&amp;CHAR(134)</f>
        <v>Milly Edinger †</v>
      </c>
    </row>
    <row r="123" spans="1:40" ht="12">
      <c r="A123" s="24" t="str">
        <f>"Josiane Libouton "&amp;CHAR(134)</f>
        <v>Josiane Libouton †</v>
      </c>
      <c r="B123" s="12" t="s">
        <v>335</v>
      </c>
      <c r="C123" s="12" t="str">
        <f>"Josiane "&amp;CHAR(134)</f>
        <v>Josiane †</v>
      </c>
      <c r="D123" s="31">
        <f t="shared" si="5"/>
        <v>9</v>
      </c>
      <c r="E123" s="62">
        <f t="shared" si="6"/>
        <v>65.59</v>
      </c>
      <c r="F123" s="25">
        <v>69.4</v>
      </c>
      <c r="G123" s="25">
        <v>67.62</v>
      </c>
      <c r="H123" s="25">
        <v>68.56</v>
      </c>
      <c r="I123" s="25">
        <v>71.1</v>
      </c>
      <c r="J123" s="25">
        <v>61.77</v>
      </c>
      <c r="K123" s="25">
        <v>65.59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33"/>
      <c r="X123" s="25"/>
      <c r="Y123" s="25"/>
      <c r="Z123" s="25"/>
      <c r="AA123" s="25"/>
      <c r="AB123" s="25"/>
      <c r="AC123" s="25"/>
      <c r="AD123" s="25"/>
      <c r="AE123" s="25"/>
      <c r="AF123" s="25">
        <v>65.56064073226545</v>
      </c>
      <c r="AG123" s="34">
        <v>60.991841305391134</v>
      </c>
      <c r="AH123" s="25">
        <v>53.63668681123356</v>
      </c>
      <c r="AI123" s="25"/>
      <c r="AJ123" s="25"/>
      <c r="AK123" s="25"/>
      <c r="AL123" s="25"/>
      <c r="AM123" s="25"/>
      <c r="AN123" s="64" t="str">
        <f>"Josiane Libouton "&amp;CHAR(134)</f>
        <v>Josiane Libouton †</v>
      </c>
    </row>
    <row r="124" spans="1:40" ht="12">
      <c r="A124" s="24" t="s">
        <v>112</v>
      </c>
      <c r="B124" s="12" t="s">
        <v>196</v>
      </c>
      <c r="C124" s="12" t="s">
        <v>344</v>
      </c>
      <c r="D124" s="31">
        <f t="shared" si="5"/>
        <v>2</v>
      </c>
      <c r="E124" s="62">
        <f t="shared" si="6"/>
        <v>65.23</v>
      </c>
      <c r="F124" s="25"/>
      <c r="G124" s="25"/>
      <c r="H124" s="25"/>
      <c r="I124" s="25"/>
      <c r="J124" s="25"/>
      <c r="K124" s="25">
        <v>70.79</v>
      </c>
      <c r="L124" s="25"/>
      <c r="M124" s="25">
        <v>59.67</v>
      </c>
      <c r="N124" s="25"/>
      <c r="O124" s="25"/>
      <c r="P124" s="25"/>
      <c r="Q124" s="25"/>
      <c r="R124" s="25"/>
      <c r="S124" s="25"/>
      <c r="T124" s="25"/>
      <c r="U124" s="25"/>
      <c r="V124" s="25"/>
      <c r="W124" s="33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64" t="s">
        <v>112</v>
      </c>
    </row>
    <row r="125" spans="1:40" ht="12">
      <c r="A125" s="24" t="s">
        <v>475</v>
      </c>
      <c r="B125" s="12" t="s">
        <v>515</v>
      </c>
      <c r="C125" s="12" t="s">
        <v>223</v>
      </c>
      <c r="D125" s="31">
        <f t="shared" si="5"/>
        <v>2</v>
      </c>
      <c r="E125" s="62">
        <f t="shared" si="6"/>
        <v>65.18675904935336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33"/>
      <c r="X125" s="25"/>
      <c r="Y125" s="25"/>
      <c r="Z125" s="25"/>
      <c r="AA125" s="25"/>
      <c r="AB125" s="25"/>
      <c r="AC125" s="25"/>
      <c r="AD125" s="25"/>
      <c r="AE125" s="25"/>
      <c r="AF125" s="25">
        <v>67.52232142857143</v>
      </c>
      <c r="AG125" s="34">
        <v>62.85119667013528</v>
      </c>
      <c r="AH125" s="25"/>
      <c r="AI125" s="25"/>
      <c r="AJ125" s="25"/>
      <c r="AK125" s="25"/>
      <c r="AL125" s="25"/>
      <c r="AM125" s="25"/>
      <c r="AN125" s="64" t="s">
        <v>475</v>
      </c>
    </row>
    <row r="126" spans="1:40" ht="12">
      <c r="A126" s="24" t="s">
        <v>142</v>
      </c>
      <c r="B126" s="12" t="s">
        <v>364</v>
      </c>
      <c r="C126" s="12" t="s">
        <v>365</v>
      </c>
      <c r="D126" s="31">
        <f t="shared" si="5"/>
        <v>4</v>
      </c>
      <c r="E126" s="62">
        <f t="shared" si="6"/>
        <v>65.1</v>
      </c>
      <c r="F126" s="25"/>
      <c r="G126" s="25"/>
      <c r="H126" s="25"/>
      <c r="I126" s="25"/>
      <c r="J126" s="25"/>
      <c r="K126" s="25"/>
      <c r="L126" s="25"/>
      <c r="M126" s="25"/>
      <c r="N126" s="25">
        <v>50.1</v>
      </c>
      <c r="O126" s="25">
        <v>64.62</v>
      </c>
      <c r="P126" s="25">
        <v>65.58</v>
      </c>
      <c r="Q126" s="25">
        <v>67.72</v>
      </c>
      <c r="R126" s="25"/>
      <c r="S126" s="25"/>
      <c r="T126" s="25"/>
      <c r="U126" s="25"/>
      <c r="V126" s="25"/>
      <c r="W126" s="33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64" t="s">
        <v>142</v>
      </c>
    </row>
    <row r="127" spans="1:40" ht="12">
      <c r="A127" s="24" t="s">
        <v>44</v>
      </c>
      <c r="B127" s="12" t="s">
        <v>345</v>
      </c>
      <c r="C127" s="12" t="s">
        <v>346</v>
      </c>
      <c r="D127" s="31">
        <f t="shared" si="5"/>
        <v>1</v>
      </c>
      <c r="E127" s="62">
        <f t="shared" si="6"/>
        <v>65.04</v>
      </c>
      <c r="F127" s="25"/>
      <c r="G127" s="25"/>
      <c r="H127" s="25">
        <v>65.04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33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64" t="s">
        <v>44</v>
      </c>
    </row>
    <row r="128" spans="1:40" ht="12">
      <c r="A128" s="24" t="s">
        <v>16</v>
      </c>
      <c r="B128" s="12" t="s">
        <v>300</v>
      </c>
      <c r="C128" s="12" t="s">
        <v>309</v>
      </c>
      <c r="D128" s="31">
        <f t="shared" si="5"/>
        <v>2</v>
      </c>
      <c r="E128" s="62">
        <f t="shared" si="6"/>
        <v>64.94</v>
      </c>
      <c r="F128" s="25">
        <v>69.26</v>
      </c>
      <c r="G128" s="25">
        <v>60.62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33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64" t="s">
        <v>16</v>
      </c>
    </row>
    <row r="129" spans="1:40" ht="12">
      <c r="A129" s="24" t="s">
        <v>138</v>
      </c>
      <c r="B129" s="12" t="s">
        <v>347</v>
      </c>
      <c r="C129" s="12" t="s">
        <v>348</v>
      </c>
      <c r="D129" s="31">
        <f t="shared" si="5"/>
        <v>1</v>
      </c>
      <c r="E129" s="62">
        <f t="shared" si="6"/>
        <v>64.89</v>
      </c>
      <c r="F129" s="25"/>
      <c r="G129" s="25"/>
      <c r="H129" s="25"/>
      <c r="I129" s="25"/>
      <c r="J129" s="25"/>
      <c r="K129" s="25"/>
      <c r="L129" s="25"/>
      <c r="M129" s="25"/>
      <c r="N129" s="25">
        <v>64.89</v>
      </c>
      <c r="O129" s="25"/>
      <c r="P129" s="25"/>
      <c r="Q129" s="25"/>
      <c r="R129" s="25"/>
      <c r="S129" s="25"/>
      <c r="T129" s="25"/>
      <c r="U129" s="25"/>
      <c r="V129" s="25"/>
      <c r="W129" s="33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64" t="s">
        <v>138</v>
      </c>
    </row>
    <row r="130" spans="1:40" ht="12">
      <c r="A130" s="43" t="s">
        <v>494</v>
      </c>
      <c r="B130" s="44" t="s">
        <v>509</v>
      </c>
      <c r="C130" s="44" t="s">
        <v>510</v>
      </c>
      <c r="D130" s="45">
        <f t="shared" si="5"/>
        <v>3</v>
      </c>
      <c r="E130" s="63">
        <f t="shared" si="6"/>
        <v>64.8</v>
      </c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51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52"/>
      <c r="AJ130" s="49"/>
      <c r="AK130" s="49">
        <v>64.57260556127703</v>
      </c>
      <c r="AL130" s="49">
        <v>64.8</v>
      </c>
      <c r="AM130" s="46">
        <v>75.72347161714876</v>
      </c>
      <c r="AN130" s="65" t="s">
        <v>494</v>
      </c>
    </row>
    <row r="131" spans="1:40" ht="12">
      <c r="A131" s="24" t="s">
        <v>144</v>
      </c>
      <c r="B131" s="12" t="s">
        <v>352</v>
      </c>
      <c r="C131" s="12" t="s">
        <v>353</v>
      </c>
      <c r="D131" s="31">
        <f t="shared" si="5"/>
        <v>1</v>
      </c>
      <c r="E131" s="62">
        <f t="shared" si="6"/>
        <v>64.46</v>
      </c>
      <c r="F131" s="25"/>
      <c r="G131" s="25"/>
      <c r="H131" s="25"/>
      <c r="I131" s="25"/>
      <c r="J131" s="25"/>
      <c r="K131" s="25"/>
      <c r="L131" s="25"/>
      <c r="M131" s="25"/>
      <c r="N131" s="25">
        <v>64.46</v>
      </c>
      <c r="O131" s="25"/>
      <c r="P131" s="25"/>
      <c r="Q131" s="25"/>
      <c r="R131" s="25"/>
      <c r="S131" s="25"/>
      <c r="T131" s="25"/>
      <c r="U131" s="25"/>
      <c r="V131" s="25"/>
      <c r="W131" s="33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64" t="s">
        <v>144</v>
      </c>
    </row>
    <row r="132" spans="1:40" ht="12">
      <c r="A132" s="43" t="s">
        <v>479</v>
      </c>
      <c r="B132" s="44" t="s">
        <v>500</v>
      </c>
      <c r="C132" s="44" t="s">
        <v>237</v>
      </c>
      <c r="D132" s="45">
        <f t="shared" si="5"/>
        <v>8</v>
      </c>
      <c r="E132" s="63">
        <f t="shared" si="6"/>
        <v>64.4083647798742</v>
      </c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51"/>
      <c r="X132" s="49"/>
      <c r="Y132" s="49"/>
      <c r="Z132" s="49"/>
      <c r="AA132" s="49"/>
      <c r="AB132" s="49"/>
      <c r="AC132" s="49"/>
      <c r="AD132" s="49"/>
      <c r="AE132" s="49"/>
      <c r="AF132" s="49">
        <v>58.43085975809088</v>
      </c>
      <c r="AG132" s="52">
        <v>59.086839749328554</v>
      </c>
      <c r="AH132" s="49">
        <v>61.20127527256983</v>
      </c>
      <c r="AI132" s="52">
        <v>65.5072463768116</v>
      </c>
      <c r="AJ132" s="49">
        <v>64.27672955974842</v>
      </c>
      <c r="AK132" s="49">
        <v>65.41501976284584</v>
      </c>
      <c r="AL132" s="49">
        <v>64.54</v>
      </c>
      <c r="AM132" s="46">
        <v>67.96440489432703</v>
      </c>
      <c r="AN132" s="65" t="s">
        <v>479</v>
      </c>
    </row>
    <row r="133" spans="1:40" ht="12">
      <c r="A133" s="24" t="s">
        <v>99</v>
      </c>
      <c r="B133" s="12" t="s">
        <v>219</v>
      </c>
      <c r="C133" s="12" t="s">
        <v>330</v>
      </c>
      <c r="D133" s="31">
        <f t="shared" si="5"/>
        <v>1</v>
      </c>
      <c r="E133" s="62">
        <f t="shared" si="6"/>
        <v>64.37</v>
      </c>
      <c r="F133" s="25"/>
      <c r="G133" s="25"/>
      <c r="H133" s="25"/>
      <c r="I133" s="25"/>
      <c r="J133" s="25"/>
      <c r="K133" s="25">
        <v>64.37</v>
      </c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33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64" t="s">
        <v>99</v>
      </c>
    </row>
    <row r="134" spans="1:40" ht="12">
      <c r="A134" s="24" t="s">
        <v>121</v>
      </c>
      <c r="B134" s="12" t="s">
        <v>354</v>
      </c>
      <c r="C134" s="12" t="s">
        <v>211</v>
      </c>
      <c r="D134" s="31">
        <f aca="true" t="shared" si="7" ref="D134:D197">COUNT(F134:AM134)</f>
        <v>2</v>
      </c>
      <c r="E134" s="62">
        <f aca="true" t="shared" si="8" ref="E134:E197">MEDIAN(F134:AM134)</f>
        <v>64.34</v>
      </c>
      <c r="F134" s="25"/>
      <c r="G134" s="25"/>
      <c r="H134" s="25"/>
      <c r="I134" s="25"/>
      <c r="J134" s="25"/>
      <c r="K134" s="25"/>
      <c r="L134" s="25">
        <v>61.89</v>
      </c>
      <c r="M134" s="25">
        <v>66.79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33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64" t="s">
        <v>121</v>
      </c>
    </row>
    <row r="135" spans="1:40" ht="12">
      <c r="A135" s="24" t="s">
        <v>52</v>
      </c>
      <c r="B135" s="12" t="s">
        <v>376</v>
      </c>
      <c r="C135" s="12" t="s">
        <v>197</v>
      </c>
      <c r="D135" s="31">
        <f t="shared" si="7"/>
        <v>5</v>
      </c>
      <c r="E135" s="62">
        <f t="shared" si="8"/>
        <v>64.19</v>
      </c>
      <c r="F135" s="25"/>
      <c r="G135" s="25"/>
      <c r="H135" s="25">
        <v>48.84</v>
      </c>
      <c r="I135" s="25">
        <v>68.07</v>
      </c>
      <c r="J135" s="25">
        <v>64.19</v>
      </c>
      <c r="K135" s="25"/>
      <c r="L135" s="25">
        <v>65.55</v>
      </c>
      <c r="M135" s="25">
        <v>57.66</v>
      </c>
      <c r="N135" s="25"/>
      <c r="O135" s="25"/>
      <c r="P135" s="25"/>
      <c r="Q135" s="25"/>
      <c r="R135" s="25"/>
      <c r="S135" s="25"/>
      <c r="T135" s="25"/>
      <c r="U135" s="25"/>
      <c r="V135" s="25"/>
      <c r="W135" s="33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64" t="s">
        <v>52</v>
      </c>
    </row>
    <row r="136" spans="1:40" ht="12">
      <c r="A136" s="24" t="s">
        <v>476</v>
      </c>
      <c r="B136" s="12" t="s">
        <v>309</v>
      </c>
      <c r="C136" s="12" t="s">
        <v>369</v>
      </c>
      <c r="D136" s="31">
        <f t="shared" si="7"/>
        <v>1</v>
      </c>
      <c r="E136" s="62">
        <f t="shared" si="8"/>
        <v>63.83838383838384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33"/>
      <c r="X136" s="25"/>
      <c r="Y136" s="25"/>
      <c r="Z136" s="25"/>
      <c r="AA136" s="25"/>
      <c r="AB136" s="25"/>
      <c r="AC136" s="25"/>
      <c r="AD136" s="25"/>
      <c r="AE136" s="25"/>
      <c r="AF136" s="25">
        <v>63.83838383838384</v>
      </c>
      <c r="AG136" s="25"/>
      <c r="AH136" s="25"/>
      <c r="AI136" s="25"/>
      <c r="AJ136" s="25"/>
      <c r="AK136" s="25"/>
      <c r="AL136" s="25"/>
      <c r="AM136" s="25"/>
      <c r="AN136" s="64" t="s">
        <v>476</v>
      </c>
    </row>
    <row r="137" spans="1:40" ht="12">
      <c r="A137" s="24" t="s">
        <v>129</v>
      </c>
      <c r="B137" s="12" t="s">
        <v>277</v>
      </c>
      <c r="C137" s="12" t="s">
        <v>355</v>
      </c>
      <c r="D137" s="31">
        <f t="shared" si="7"/>
        <v>1</v>
      </c>
      <c r="E137" s="62">
        <f t="shared" si="8"/>
        <v>63.78</v>
      </c>
      <c r="F137" s="25"/>
      <c r="G137" s="25"/>
      <c r="H137" s="25"/>
      <c r="I137" s="25"/>
      <c r="J137" s="25"/>
      <c r="K137" s="25"/>
      <c r="L137" s="25"/>
      <c r="M137" s="25">
        <v>63.78</v>
      </c>
      <c r="N137" s="25"/>
      <c r="O137" s="25"/>
      <c r="P137" s="25"/>
      <c r="Q137" s="25"/>
      <c r="R137" s="25"/>
      <c r="S137" s="25"/>
      <c r="T137" s="25"/>
      <c r="U137" s="25"/>
      <c r="V137" s="25"/>
      <c r="W137" s="33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64" t="s">
        <v>129</v>
      </c>
    </row>
    <row r="138" spans="1:40" ht="12">
      <c r="A138" s="24" t="s">
        <v>83</v>
      </c>
      <c r="B138" s="12" t="s">
        <v>251</v>
      </c>
      <c r="C138" s="12" t="s">
        <v>356</v>
      </c>
      <c r="D138" s="31">
        <f t="shared" si="7"/>
        <v>1</v>
      </c>
      <c r="E138" s="62">
        <f t="shared" si="8"/>
        <v>63.43</v>
      </c>
      <c r="F138" s="25"/>
      <c r="G138" s="25"/>
      <c r="H138" s="25"/>
      <c r="I138" s="25"/>
      <c r="J138" s="25">
        <v>63.43</v>
      </c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33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64" t="s">
        <v>83</v>
      </c>
    </row>
    <row r="139" spans="1:40" ht="12">
      <c r="A139" s="24" t="s">
        <v>177</v>
      </c>
      <c r="B139" s="12" t="s">
        <v>357</v>
      </c>
      <c r="C139" s="12" t="s">
        <v>358</v>
      </c>
      <c r="D139" s="31">
        <f t="shared" si="7"/>
        <v>1</v>
      </c>
      <c r="E139" s="62">
        <f t="shared" si="8"/>
        <v>63.14251207729468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33"/>
      <c r="X139" s="25"/>
      <c r="Y139" s="25"/>
      <c r="Z139" s="25"/>
      <c r="AA139" s="25">
        <v>63.14251207729468</v>
      </c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64" t="s">
        <v>177</v>
      </c>
    </row>
    <row r="140" spans="1:40" ht="12">
      <c r="A140" s="24" t="s">
        <v>21</v>
      </c>
      <c r="B140" s="12" t="s">
        <v>369</v>
      </c>
      <c r="C140" s="12" t="s">
        <v>370</v>
      </c>
      <c r="D140" s="31">
        <f t="shared" si="7"/>
        <v>3</v>
      </c>
      <c r="E140" s="62">
        <f t="shared" si="8"/>
        <v>63.13</v>
      </c>
      <c r="F140" s="25">
        <v>58.58</v>
      </c>
      <c r="G140" s="25">
        <v>63.13</v>
      </c>
      <c r="H140" s="25">
        <v>63.87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33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64" t="s">
        <v>21</v>
      </c>
    </row>
    <row r="141" spans="1:40" ht="12">
      <c r="A141" s="24" t="s">
        <v>19</v>
      </c>
      <c r="B141" s="12" t="s">
        <v>359</v>
      </c>
      <c r="C141" s="12" t="s">
        <v>360</v>
      </c>
      <c r="D141" s="31">
        <f t="shared" si="7"/>
        <v>1</v>
      </c>
      <c r="E141" s="62">
        <f t="shared" si="8"/>
        <v>62.48</v>
      </c>
      <c r="F141" s="25">
        <v>62.48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33"/>
      <c r="X141" s="25"/>
      <c r="Y141" s="25"/>
      <c r="Z141" s="25"/>
      <c r="AA141" s="25"/>
      <c r="AB141" s="25"/>
      <c r="AC141" s="25"/>
      <c r="AD141" s="25"/>
      <c r="AE141" s="25"/>
      <c r="AF141" s="25"/>
      <c r="AG141" s="34"/>
      <c r="AH141" s="25"/>
      <c r="AI141" s="25"/>
      <c r="AJ141" s="25"/>
      <c r="AK141" s="25"/>
      <c r="AL141" s="25"/>
      <c r="AM141" s="25"/>
      <c r="AN141" s="64" t="s">
        <v>19</v>
      </c>
    </row>
    <row r="142" spans="1:40" ht="12">
      <c r="A142" s="24" t="str">
        <f>"Yvonne Gondois "&amp;CHAR(134)</f>
        <v>Yvonne Gondois †</v>
      </c>
      <c r="B142" s="12" t="s">
        <v>366</v>
      </c>
      <c r="C142" s="12" t="str">
        <f>"Yvonne "&amp;CHAR(134)</f>
        <v>Yvonne †</v>
      </c>
      <c r="D142" s="31">
        <f t="shared" si="7"/>
        <v>3</v>
      </c>
      <c r="E142" s="62">
        <f t="shared" si="8"/>
        <v>62.42</v>
      </c>
      <c r="F142" s="25">
        <v>62.42</v>
      </c>
      <c r="G142" s="25">
        <v>58.14</v>
      </c>
      <c r="H142" s="25">
        <v>65.11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33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64" t="str">
        <f>"Yvonne Gondois "&amp;CHAR(134)</f>
        <v>Yvonne Gondois †</v>
      </c>
    </row>
    <row r="143" spans="1:40" ht="12">
      <c r="A143" s="43" t="s">
        <v>180</v>
      </c>
      <c r="B143" s="44" t="s">
        <v>450</v>
      </c>
      <c r="C143" s="44" t="s">
        <v>451</v>
      </c>
      <c r="D143" s="45">
        <f t="shared" si="7"/>
        <v>9</v>
      </c>
      <c r="E143" s="63">
        <f t="shared" si="8"/>
        <v>62.34103503334273</v>
      </c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1"/>
      <c r="X143" s="49"/>
      <c r="Y143" s="49"/>
      <c r="Z143" s="49"/>
      <c r="AA143" s="49">
        <v>41.2573673870334</v>
      </c>
      <c r="AB143" s="49"/>
      <c r="AC143" s="49"/>
      <c r="AD143" s="49"/>
      <c r="AE143" s="49"/>
      <c r="AF143" s="49">
        <v>67.01217207420726</v>
      </c>
      <c r="AG143" s="52">
        <v>62.539021852237255</v>
      </c>
      <c r="AH143" s="49">
        <v>63.1870854311516</v>
      </c>
      <c r="AI143" s="52">
        <v>61.91489361702127</v>
      </c>
      <c r="AJ143" s="49">
        <v>60.523446019629226</v>
      </c>
      <c r="AK143" s="49">
        <v>62.34103503334273</v>
      </c>
      <c r="AL143" s="49">
        <v>62.32</v>
      </c>
      <c r="AM143" s="46">
        <v>62.6953125</v>
      </c>
      <c r="AN143" s="65" t="s">
        <v>180</v>
      </c>
    </row>
    <row r="144" spans="1:40" ht="12">
      <c r="A144" s="24" t="s">
        <v>133</v>
      </c>
      <c r="B144" s="12" t="s">
        <v>304</v>
      </c>
      <c r="C144" s="12" t="s">
        <v>361</v>
      </c>
      <c r="D144" s="31">
        <f t="shared" si="7"/>
        <v>1</v>
      </c>
      <c r="E144" s="62">
        <f t="shared" si="8"/>
        <v>62.29</v>
      </c>
      <c r="F144" s="25"/>
      <c r="G144" s="25"/>
      <c r="H144" s="25"/>
      <c r="I144" s="25"/>
      <c r="J144" s="25"/>
      <c r="K144" s="25"/>
      <c r="L144" s="25"/>
      <c r="M144" s="25">
        <v>62.29</v>
      </c>
      <c r="N144" s="25"/>
      <c r="O144" s="25"/>
      <c r="P144" s="25"/>
      <c r="Q144" s="25"/>
      <c r="R144" s="25"/>
      <c r="S144" s="25"/>
      <c r="T144" s="25"/>
      <c r="U144" s="25"/>
      <c r="V144" s="25"/>
      <c r="W144" s="33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64" t="s">
        <v>133</v>
      </c>
    </row>
    <row r="145" spans="1:40" ht="12">
      <c r="A145" s="24" t="str">
        <f>"Germaine Diedling "&amp;CHAR(134)</f>
        <v>Germaine Diedling †</v>
      </c>
      <c r="B145" s="12" t="s">
        <v>363</v>
      </c>
      <c r="C145" s="12" t="str">
        <f>"Germaine "&amp;CHAR(134)</f>
        <v>Germaine †</v>
      </c>
      <c r="D145" s="31">
        <f t="shared" si="7"/>
        <v>1</v>
      </c>
      <c r="E145" s="62">
        <f t="shared" si="8"/>
        <v>62.04</v>
      </c>
      <c r="F145" s="25"/>
      <c r="G145" s="25"/>
      <c r="H145" s="25"/>
      <c r="I145" s="25"/>
      <c r="J145" s="25">
        <v>62.04</v>
      </c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33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64" t="str">
        <f>"Germaine Diedling "&amp;CHAR(134)</f>
        <v>Germaine Diedling †</v>
      </c>
    </row>
    <row r="146" spans="1:40" ht="12">
      <c r="A146" s="24" t="s">
        <v>46</v>
      </c>
      <c r="B146" s="12" t="s">
        <v>362</v>
      </c>
      <c r="C146" s="12" t="s">
        <v>288</v>
      </c>
      <c r="D146" s="31">
        <f t="shared" si="7"/>
        <v>1</v>
      </c>
      <c r="E146" s="62">
        <f t="shared" si="8"/>
        <v>62.04</v>
      </c>
      <c r="F146" s="25"/>
      <c r="G146" s="25"/>
      <c r="H146" s="25">
        <v>62.04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33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64" t="s">
        <v>46</v>
      </c>
    </row>
    <row r="147" spans="1:40" ht="12">
      <c r="A147" s="24" t="s">
        <v>48</v>
      </c>
      <c r="B147" s="12" t="s">
        <v>367</v>
      </c>
      <c r="C147" s="12" t="s">
        <v>368</v>
      </c>
      <c r="D147" s="31">
        <f t="shared" si="7"/>
        <v>2</v>
      </c>
      <c r="E147" s="62">
        <f t="shared" si="8"/>
        <v>61.879999999999995</v>
      </c>
      <c r="F147" s="25"/>
      <c r="G147" s="25"/>
      <c r="H147" s="25">
        <v>55.85</v>
      </c>
      <c r="I147" s="25">
        <v>67.91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33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64" t="s">
        <v>48</v>
      </c>
    </row>
    <row r="148" spans="1:40" ht="12">
      <c r="A148" s="43" t="s">
        <v>28</v>
      </c>
      <c r="B148" s="44" t="s">
        <v>382</v>
      </c>
      <c r="C148" s="44" t="s">
        <v>383</v>
      </c>
      <c r="D148" s="45">
        <f t="shared" si="7"/>
        <v>31</v>
      </c>
      <c r="E148" s="63">
        <f t="shared" si="8"/>
        <v>61.76</v>
      </c>
      <c r="F148" s="49">
        <v>49.25</v>
      </c>
      <c r="G148" s="49">
        <v>46.13</v>
      </c>
      <c r="H148" s="49">
        <v>60.2</v>
      </c>
      <c r="I148" s="49">
        <v>69.8</v>
      </c>
      <c r="J148" s="49"/>
      <c r="K148" s="49"/>
      <c r="L148" s="49"/>
      <c r="M148" s="49">
        <v>60.63</v>
      </c>
      <c r="N148" s="49">
        <v>55.33</v>
      </c>
      <c r="O148" s="49">
        <v>58.02</v>
      </c>
      <c r="P148" s="49">
        <v>58.44</v>
      </c>
      <c r="Q148" s="49">
        <v>55.07</v>
      </c>
      <c r="R148" s="49">
        <v>59.78</v>
      </c>
      <c r="S148" s="49">
        <v>59.44</v>
      </c>
      <c r="T148" s="49">
        <v>58.94</v>
      </c>
      <c r="U148" s="49">
        <v>60.8</v>
      </c>
      <c r="V148" s="49">
        <v>62.96</v>
      </c>
      <c r="W148" s="54">
        <v>65.05600657895545</v>
      </c>
      <c r="X148" s="52">
        <v>62.43</v>
      </c>
      <c r="Y148" s="52">
        <v>64.45182724252491</v>
      </c>
      <c r="Z148" s="42">
        <v>61.06604866743916</v>
      </c>
      <c r="AA148" s="52">
        <v>62.57796257796257</v>
      </c>
      <c r="AB148" s="52">
        <v>63.46527095572369</v>
      </c>
      <c r="AC148" s="42">
        <v>64.5573733158816</v>
      </c>
      <c r="AD148" s="42">
        <v>66.79611650485437</v>
      </c>
      <c r="AE148" s="49">
        <v>63.03696303696304</v>
      </c>
      <c r="AF148" s="49">
        <v>63.31583427922815</v>
      </c>
      <c r="AG148" s="52">
        <v>63.895699075371255</v>
      </c>
      <c r="AH148" s="49">
        <v>63.2398753894081</v>
      </c>
      <c r="AI148" s="52">
        <v>63.13229301129459</v>
      </c>
      <c r="AJ148" s="49">
        <v>58.086253369272235</v>
      </c>
      <c r="AK148" s="49">
        <v>60.710494079216005</v>
      </c>
      <c r="AL148" s="52">
        <v>61.76</v>
      </c>
      <c r="AM148" s="46">
        <v>66.445933531099</v>
      </c>
      <c r="AN148" s="65" t="s">
        <v>28</v>
      </c>
    </row>
    <row r="149" spans="1:40" ht="12">
      <c r="A149" s="24" t="s">
        <v>477</v>
      </c>
      <c r="B149" s="12" t="s">
        <v>516</v>
      </c>
      <c r="C149" s="12" t="s">
        <v>517</v>
      </c>
      <c r="D149" s="31">
        <f t="shared" si="7"/>
        <v>4</v>
      </c>
      <c r="E149" s="62">
        <f t="shared" si="8"/>
        <v>61.70946353136665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33"/>
      <c r="X149" s="25"/>
      <c r="Y149" s="25"/>
      <c r="Z149" s="25"/>
      <c r="AA149" s="25"/>
      <c r="AB149" s="25"/>
      <c r="AC149" s="25"/>
      <c r="AD149" s="25"/>
      <c r="AE149" s="25"/>
      <c r="AF149" s="25">
        <v>63.31583427922815</v>
      </c>
      <c r="AG149" s="34">
        <v>72.78409743766517</v>
      </c>
      <c r="AH149" s="25">
        <v>60.103092783505154</v>
      </c>
      <c r="AI149" s="34">
        <v>53.40111320585331</v>
      </c>
      <c r="AJ149" s="25"/>
      <c r="AK149" s="25"/>
      <c r="AL149" s="25"/>
      <c r="AM149" s="25"/>
      <c r="AN149" s="64" t="s">
        <v>477</v>
      </c>
    </row>
    <row r="150" spans="1:40" ht="12">
      <c r="A150" s="24" t="str">
        <f>"Victor Cosse "&amp;CHAR(134)</f>
        <v>Victor Cosse †</v>
      </c>
      <c r="B150" s="12" t="s">
        <v>371</v>
      </c>
      <c r="C150" s="12" t="str">
        <f>"Victor "&amp;CHAR(134)</f>
        <v>Victor †</v>
      </c>
      <c r="D150" s="31">
        <f t="shared" si="7"/>
        <v>1</v>
      </c>
      <c r="E150" s="62">
        <f t="shared" si="8"/>
        <v>61.5</v>
      </c>
      <c r="F150" s="25"/>
      <c r="G150" s="25"/>
      <c r="H150" s="25">
        <v>61.5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33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64" t="str">
        <f>"Victor Cosse "&amp;CHAR(134)</f>
        <v>Victor Cosse †</v>
      </c>
    </row>
    <row r="151" spans="1:40" ht="12">
      <c r="A151" s="24" t="s">
        <v>163</v>
      </c>
      <c r="B151" s="12" t="s">
        <v>372</v>
      </c>
      <c r="C151" s="12" t="s">
        <v>373</v>
      </c>
      <c r="D151" s="31">
        <f t="shared" si="7"/>
        <v>1</v>
      </c>
      <c r="E151" s="62">
        <f t="shared" si="8"/>
        <v>61.45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>
        <v>61.45</v>
      </c>
      <c r="U151" s="25"/>
      <c r="V151" s="25"/>
      <c r="W151" s="33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64" t="s">
        <v>163</v>
      </c>
    </row>
    <row r="152" spans="1:40" ht="12">
      <c r="A152" s="24" t="s">
        <v>37</v>
      </c>
      <c r="B152" s="12" t="s">
        <v>374</v>
      </c>
      <c r="C152" s="12" t="s">
        <v>375</v>
      </c>
      <c r="D152" s="31">
        <f t="shared" si="7"/>
        <v>2</v>
      </c>
      <c r="E152" s="62">
        <f t="shared" si="8"/>
        <v>61.305</v>
      </c>
      <c r="F152" s="25"/>
      <c r="G152" s="25">
        <v>63.33</v>
      </c>
      <c r="H152" s="25">
        <v>59.28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33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64" t="s">
        <v>37</v>
      </c>
    </row>
    <row r="153" spans="1:40" ht="12">
      <c r="A153" s="24" t="s">
        <v>139</v>
      </c>
      <c r="B153" s="12" t="s">
        <v>377</v>
      </c>
      <c r="C153" s="12" t="s">
        <v>378</v>
      </c>
      <c r="D153" s="31">
        <f t="shared" si="7"/>
        <v>1</v>
      </c>
      <c r="E153" s="62">
        <f t="shared" si="8"/>
        <v>60.76</v>
      </c>
      <c r="F153" s="25"/>
      <c r="G153" s="25"/>
      <c r="H153" s="25"/>
      <c r="I153" s="25"/>
      <c r="J153" s="25"/>
      <c r="K153" s="25"/>
      <c r="L153" s="25"/>
      <c r="M153" s="25"/>
      <c r="N153" s="25">
        <v>60.76</v>
      </c>
      <c r="O153" s="25"/>
      <c r="P153" s="25"/>
      <c r="Q153" s="25"/>
      <c r="R153" s="25"/>
      <c r="S153" s="25"/>
      <c r="T153" s="25"/>
      <c r="U153" s="25"/>
      <c r="V153" s="25"/>
      <c r="W153" s="33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64" t="s">
        <v>139</v>
      </c>
    </row>
    <row r="154" spans="1:40" ht="12">
      <c r="A154" s="43" t="s">
        <v>486</v>
      </c>
      <c r="B154" s="44" t="s">
        <v>369</v>
      </c>
      <c r="C154" s="44" t="s">
        <v>309</v>
      </c>
      <c r="D154" s="45">
        <f t="shared" si="7"/>
        <v>7</v>
      </c>
      <c r="E154" s="63">
        <f t="shared" si="8"/>
        <v>60.50420168067227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1"/>
      <c r="X154" s="49"/>
      <c r="Y154" s="49"/>
      <c r="Z154" s="49"/>
      <c r="AA154" s="49"/>
      <c r="AB154" s="49"/>
      <c r="AC154" s="49"/>
      <c r="AD154" s="49"/>
      <c r="AE154" s="49"/>
      <c r="AF154" s="49"/>
      <c r="AG154" s="52">
        <v>54.58248472505092</v>
      </c>
      <c r="AH154" s="49">
        <v>65.35261101692238</v>
      </c>
      <c r="AI154" s="52">
        <v>59.90037359900373</v>
      </c>
      <c r="AJ154" s="49">
        <v>63.89473684210526</v>
      </c>
      <c r="AK154" s="49">
        <v>61.607284737908344</v>
      </c>
      <c r="AL154" s="49">
        <v>53.08</v>
      </c>
      <c r="AM154" s="46">
        <v>60.50420168067227</v>
      </c>
      <c r="AN154" s="65" t="s">
        <v>486</v>
      </c>
    </row>
    <row r="155" spans="1:40" ht="12">
      <c r="A155" s="24" t="s">
        <v>114</v>
      </c>
      <c r="B155" s="12" t="s">
        <v>324</v>
      </c>
      <c r="C155" s="12" t="s">
        <v>379</v>
      </c>
      <c r="D155" s="31">
        <f t="shared" si="7"/>
        <v>1</v>
      </c>
      <c r="E155" s="62">
        <f t="shared" si="8"/>
        <v>60.15</v>
      </c>
      <c r="F155" s="25"/>
      <c r="G155" s="25"/>
      <c r="H155" s="25"/>
      <c r="I155" s="25"/>
      <c r="J155" s="25"/>
      <c r="K155" s="25">
        <v>60.15</v>
      </c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33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64" t="s">
        <v>114</v>
      </c>
    </row>
    <row r="156" spans="1:40" ht="12">
      <c r="A156" s="24" t="s">
        <v>381</v>
      </c>
      <c r="B156" s="12" t="s">
        <v>380</v>
      </c>
      <c r="C156" s="12" t="s">
        <v>197</v>
      </c>
      <c r="D156" s="31">
        <f t="shared" si="7"/>
        <v>1</v>
      </c>
      <c r="E156" s="62">
        <f t="shared" si="8"/>
        <v>59.9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33"/>
      <c r="X156" s="25">
        <v>59.9</v>
      </c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64" t="s">
        <v>381</v>
      </c>
    </row>
    <row r="157" spans="1:40" ht="12">
      <c r="A157" s="43" t="s">
        <v>168</v>
      </c>
      <c r="B157" s="44" t="s">
        <v>438</v>
      </c>
      <c r="C157" s="44" t="s">
        <v>267</v>
      </c>
      <c r="D157" s="45">
        <f t="shared" si="7"/>
        <v>9</v>
      </c>
      <c r="E157" s="63">
        <f t="shared" si="8"/>
        <v>59.64651103861138</v>
      </c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>
        <v>45.33</v>
      </c>
      <c r="V157" s="49"/>
      <c r="W157" s="51"/>
      <c r="X157" s="49"/>
      <c r="Y157" s="49"/>
      <c r="Z157" s="49"/>
      <c r="AA157" s="49">
        <v>45.3125</v>
      </c>
      <c r="AB157" s="49"/>
      <c r="AC157" s="49"/>
      <c r="AD157" s="49"/>
      <c r="AE157" s="49"/>
      <c r="AF157" s="49"/>
      <c r="AG157" s="52">
        <v>66.819836039399</v>
      </c>
      <c r="AH157" s="49">
        <v>49.85221674876848</v>
      </c>
      <c r="AI157" s="52">
        <v>63.47237880496054</v>
      </c>
      <c r="AJ157" s="49">
        <v>59.64651103861138</v>
      </c>
      <c r="AK157" s="49">
        <v>54.285714285714285</v>
      </c>
      <c r="AL157" s="49">
        <v>63.03</v>
      </c>
      <c r="AM157" s="46">
        <v>64.23432682425488</v>
      </c>
      <c r="AN157" s="65" t="s">
        <v>168</v>
      </c>
    </row>
    <row r="158" spans="1:40" ht="12">
      <c r="A158" s="24" t="s">
        <v>478</v>
      </c>
      <c r="B158" s="12" t="s">
        <v>438</v>
      </c>
      <c r="C158" s="12" t="s">
        <v>267</v>
      </c>
      <c r="D158" s="31">
        <f t="shared" si="7"/>
        <v>1</v>
      </c>
      <c r="E158" s="62">
        <f t="shared" si="8"/>
        <v>59.5418324789918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33"/>
      <c r="X158" s="25"/>
      <c r="Y158" s="25"/>
      <c r="Z158" s="25"/>
      <c r="AA158" s="25"/>
      <c r="AB158" s="25"/>
      <c r="AC158" s="25"/>
      <c r="AD158" s="25"/>
      <c r="AE158" s="25"/>
      <c r="AF158" s="25">
        <v>59.5418324789918</v>
      </c>
      <c r="AG158" s="25"/>
      <c r="AH158" s="25"/>
      <c r="AI158" s="25"/>
      <c r="AJ158" s="25"/>
      <c r="AK158" s="25"/>
      <c r="AL158" s="25"/>
      <c r="AM158" s="25"/>
      <c r="AN158" s="64" t="s">
        <v>478</v>
      </c>
    </row>
    <row r="159" spans="1:40" ht="12">
      <c r="A159" s="24" t="s">
        <v>404</v>
      </c>
      <c r="B159" s="12" t="s">
        <v>403</v>
      </c>
      <c r="C159" s="12" t="s">
        <v>405</v>
      </c>
      <c r="D159" s="31">
        <f t="shared" si="7"/>
        <v>3</v>
      </c>
      <c r="E159" s="62">
        <f t="shared" si="8"/>
        <v>59.54134101192925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35"/>
      <c r="X159" s="27"/>
      <c r="Y159" s="27"/>
      <c r="Z159" s="32"/>
      <c r="AA159" s="27"/>
      <c r="AB159" s="27">
        <v>54.416961130742045</v>
      </c>
      <c r="AC159" s="32">
        <v>59.89247311827957</v>
      </c>
      <c r="AD159" s="32">
        <v>59.54134101192925</v>
      </c>
      <c r="AE159" s="27"/>
      <c r="AF159" s="27"/>
      <c r="AG159" s="27"/>
      <c r="AH159" s="27"/>
      <c r="AI159" s="27"/>
      <c r="AJ159" s="27"/>
      <c r="AK159" s="27"/>
      <c r="AL159" s="27"/>
      <c r="AM159" s="27"/>
      <c r="AN159" s="64" t="s">
        <v>404</v>
      </c>
    </row>
    <row r="160" spans="1:40" ht="12">
      <c r="A160" s="24" t="s">
        <v>20</v>
      </c>
      <c r="B160" s="12" t="s">
        <v>384</v>
      </c>
      <c r="C160" s="12" t="s">
        <v>385</v>
      </c>
      <c r="D160" s="31">
        <f t="shared" si="7"/>
        <v>1</v>
      </c>
      <c r="E160" s="62">
        <f t="shared" si="8"/>
        <v>59.14</v>
      </c>
      <c r="F160" s="25">
        <v>59.14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33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64" t="s">
        <v>20</v>
      </c>
    </row>
    <row r="161" spans="1:40" ht="12">
      <c r="A161" s="24" t="s">
        <v>86</v>
      </c>
      <c r="B161" s="12" t="s">
        <v>386</v>
      </c>
      <c r="C161" s="12" t="s">
        <v>387</v>
      </c>
      <c r="D161" s="31">
        <f t="shared" si="7"/>
        <v>1</v>
      </c>
      <c r="E161" s="62">
        <f t="shared" si="8"/>
        <v>58.53</v>
      </c>
      <c r="F161" s="25"/>
      <c r="G161" s="25"/>
      <c r="H161" s="25"/>
      <c r="I161" s="25"/>
      <c r="J161" s="25">
        <v>58.53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33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64" t="s">
        <v>86</v>
      </c>
    </row>
    <row r="162" spans="1:40" ht="12">
      <c r="A162" s="43" t="s">
        <v>480</v>
      </c>
      <c r="B162" s="44" t="s">
        <v>527</v>
      </c>
      <c r="C162" s="44" t="s">
        <v>528</v>
      </c>
      <c r="D162" s="45">
        <f t="shared" si="7"/>
        <v>8</v>
      </c>
      <c r="E162" s="63">
        <f t="shared" si="8"/>
        <v>58.40659422024666</v>
      </c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51"/>
      <c r="X162" s="49"/>
      <c r="Y162" s="49"/>
      <c r="Z162" s="49"/>
      <c r="AA162" s="49"/>
      <c r="AB162" s="49"/>
      <c r="AC162" s="49"/>
      <c r="AD162" s="49"/>
      <c r="AE162" s="49"/>
      <c r="AF162" s="49">
        <v>58.06980937397843</v>
      </c>
      <c r="AG162" s="52">
        <v>58.221302998965875</v>
      </c>
      <c r="AH162" s="49">
        <v>55.03677904708833</v>
      </c>
      <c r="AI162" s="52">
        <v>52.91925465838509</v>
      </c>
      <c r="AJ162" s="49">
        <v>58.76129052381792</v>
      </c>
      <c r="AK162" s="49">
        <v>61.86164137705988</v>
      </c>
      <c r="AL162" s="49">
        <v>58.82</v>
      </c>
      <c r="AM162" s="46">
        <v>58.591885441527445</v>
      </c>
      <c r="AN162" s="65" t="s">
        <v>480</v>
      </c>
    </row>
    <row r="163" spans="1:40" ht="12">
      <c r="A163" s="24" t="s">
        <v>130</v>
      </c>
      <c r="B163" s="12" t="s">
        <v>388</v>
      </c>
      <c r="C163" s="12" t="s">
        <v>389</v>
      </c>
      <c r="D163" s="31">
        <f t="shared" si="7"/>
        <v>1</v>
      </c>
      <c r="E163" s="62">
        <f t="shared" si="8"/>
        <v>57.96</v>
      </c>
      <c r="F163" s="25"/>
      <c r="G163" s="25"/>
      <c r="H163" s="25"/>
      <c r="I163" s="25"/>
      <c r="J163" s="25"/>
      <c r="K163" s="25"/>
      <c r="L163" s="25"/>
      <c r="M163" s="25">
        <v>57.96</v>
      </c>
      <c r="N163" s="25"/>
      <c r="O163" s="25"/>
      <c r="P163" s="25"/>
      <c r="Q163" s="25"/>
      <c r="R163" s="25"/>
      <c r="S163" s="25"/>
      <c r="T163" s="25"/>
      <c r="U163" s="25"/>
      <c r="V163" s="25"/>
      <c r="W163" s="33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64" t="s">
        <v>130</v>
      </c>
    </row>
    <row r="164" spans="1:40" ht="12">
      <c r="A164" s="43" t="s">
        <v>482</v>
      </c>
      <c r="B164" s="44" t="s">
        <v>450</v>
      </c>
      <c r="C164" s="44" t="s">
        <v>496</v>
      </c>
      <c r="D164" s="45">
        <f t="shared" si="7"/>
        <v>8</v>
      </c>
      <c r="E164" s="63">
        <f t="shared" si="8"/>
        <v>57.95193344108529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7"/>
      <c r="X164" s="48"/>
      <c r="Y164" s="48"/>
      <c r="Z164" s="48"/>
      <c r="AA164" s="48"/>
      <c r="AB164" s="48"/>
      <c r="AC164" s="48"/>
      <c r="AD164" s="49"/>
      <c r="AE164" s="48"/>
      <c r="AF164" s="46">
        <v>49.55368636898632</v>
      </c>
      <c r="AG164" s="50">
        <v>57.44016649323621</v>
      </c>
      <c r="AH164" s="46">
        <v>53.79310344827586</v>
      </c>
      <c r="AI164" s="50">
        <v>58.16386688217058</v>
      </c>
      <c r="AJ164" s="46">
        <v>59.214830970556164</v>
      </c>
      <c r="AK164" s="46">
        <v>60</v>
      </c>
      <c r="AL164" s="48">
        <v>57.74</v>
      </c>
      <c r="AM164" s="46">
        <v>61.94111232279171</v>
      </c>
      <c r="AN164" s="65" t="s">
        <v>482</v>
      </c>
    </row>
    <row r="165" spans="1:40" ht="12">
      <c r="A165" s="24" t="s">
        <v>47</v>
      </c>
      <c r="B165" s="12" t="s">
        <v>235</v>
      </c>
      <c r="C165" s="12" t="s">
        <v>215</v>
      </c>
      <c r="D165" s="31">
        <f t="shared" si="7"/>
        <v>1</v>
      </c>
      <c r="E165" s="62">
        <f t="shared" si="8"/>
        <v>57.75</v>
      </c>
      <c r="F165" s="25"/>
      <c r="G165" s="25"/>
      <c r="H165" s="25">
        <v>57.75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33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64" t="s">
        <v>47</v>
      </c>
    </row>
    <row r="166" spans="1:40" ht="12">
      <c r="A166" s="24" t="s">
        <v>22</v>
      </c>
      <c r="B166" s="12" t="s">
        <v>390</v>
      </c>
      <c r="C166" s="12" t="s">
        <v>391</v>
      </c>
      <c r="D166" s="31">
        <f t="shared" si="7"/>
        <v>1</v>
      </c>
      <c r="E166" s="62">
        <f t="shared" si="8"/>
        <v>57.65</v>
      </c>
      <c r="F166" s="25">
        <v>57.65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33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64" t="s">
        <v>22</v>
      </c>
    </row>
    <row r="167" spans="1:40" ht="12">
      <c r="A167" s="24" t="s">
        <v>23</v>
      </c>
      <c r="B167" s="12" t="s">
        <v>243</v>
      </c>
      <c r="C167" s="12" t="s">
        <v>314</v>
      </c>
      <c r="D167" s="31">
        <f t="shared" si="7"/>
        <v>1</v>
      </c>
      <c r="E167" s="62">
        <f t="shared" si="8"/>
        <v>57.26</v>
      </c>
      <c r="F167" s="25">
        <v>57.26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33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64" t="s">
        <v>23</v>
      </c>
    </row>
    <row r="168" spans="1:40" ht="12">
      <c r="A168" s="43" t="s">
        <v>495</v>
      </c>
      <c r="B168" s="44" t="s">
        <v>504</v>
      </c>
      <c r="C168" s="44" t="s">
        <v>505</v>
      </c>
      <c r="D168" s="45">
        <f t="shared" si="7"/>
        <v>3</v>
      </c>
      <c r="E168" s="63">
        <f t="shared" si="8"/>
        <v>57.1519994802326</v>
      </c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1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52"/>
      <c r="AJ168" s="49"/>
      <c r="AK168" s="49">
        <v>57.1519994802326</v>
      </c>
      <c r="AL168" s="49">
        <v>54.46</v>
      </c>
      <c r="AM168" s="46">
        <v>59.8899107103062</v>
      </c>
      <c r="AN168" s="65" t="s">
        <v>495</v>
      </c>
    </row>
    <row r="169" spans="1:40" ht="12">
      <c r="A169" s="24" t="s">
        <v>150</v>
      </c>
      <c r="B169" s="12" t="s">
        <v>397</v>
      </c>
      <c r="C169" s="12" t="s">
        <v>398</v>
      </c>
      <c r="D169" s="31">
        <f t="shared" si="7"/>
        <v>3</v>
      </c>
      <c r="E169" s="62">
        <f t="shared" si="8"/>
        <v>57.02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>
        <v>51.72</v>
      </c>
      <c r="P169" s="25">
        <v>57.02</v>
      </c>
      <c r="Q169" s="25">
        <v>57.84</v>
      </c>
      <c r="R169" s="25"/>
      <c r="S169" s="25"/>
      <c r="T169" s="25"/>
      <c r="U169" s="25"/>
      <c r="V169" s="25"/>
      <c r="W169" s="33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64" t="s">
        <v>150</v>
      </c>
    </row>
    <row r="170" spans="1:40" ht="12">
      <c r="A170" s="24" t="s">
        <v>88</v>
      </c>
      <c r="B170" s="12" t="s">
        <v>392</v>
      </c>
      <c r="C170" s="12" t="s">
        <v>195</v>
      </c>
      <c r="D170" s="31">
        <f t="shared" si="7"/>
        <v>1</v>
      </c>
      <c r="E170" s="62">
        <f t="shared" si="8"/>
        <v>56.8</v>
      </c>
      <c r="F170" s="25"/>
      <c r="G170" s="25"/>
      <c r="H170" s="25"/>
      <c r="I170" s="25"/>
      <c r="J170" s="25">
        <v>56.8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33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64" t="s">
        <v>88</v>
      </c>
    </row>
    <row r="171" spans="1:40" ht="12">
      <c r="A171" s="24" t="str">
        <f>"Jeanne Gouvy "&amp;CHAR(134)</f>
        <v>Jeanne Gouvy †</v>
      </c>
      <c r="B171" s="12" t="s">
        <v>393</v>
      </c>
      <c r="C171" s="12" t="str">
        <f>"Jeanne "&amp;CHAR(134)</f>
        <v>Jeanne †</v>
      </c>
      <c r="D171" s="31">
        <f t="shared" si="7"/>
        <v>2</v>
      </c>
      <c r="E171" s="62">
        <f t="shared" si="8"/>
        <v>56.305</v>
      </c>
      <c r="F171" s="25"/>
      <c r="G171" s="25"/>
      <c r="H171" s="25"/>
      <c r="I171" s="25"/>
      <c r="J171" s="25"/>
      <c r="K171" s="25"/>
      <c r="L171" s="25"/>
      <c r="M171" s="25"/>
      <c r="N171" s="25">
        <v>54.88</v>
      </c>
      <c r="O171" s="25">
        <v>57.73</v>
      </c>
      <c r="P171" s="25"/>
      <c r="Q171" s="25"/>
      <c r="R171" s="25"/>
      <c r="S171" s="25"/>
      <c r="T171" s="25"/>
      <c r="U171" s="25"/>
      <c r="V171" s="25"/>
      <c r="W171" s="33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64" t="str">
        <f>"Jeanne Gouvy "&amp;CHAR(134)</f>
        <v>Jeanne Gouvy †</v>
      </c>
    </row>
    <row r="172" spans="1:40" ht="12">
      <c r="A172" s="24" t="s">
        <v>173</v>
      </c>
      <c r="B172" s="12" t="s">
        <v>394</v>
      </c>
      <c r="C172" s="12" t="s">
        <v>309</v>
      </c>
      <c r="D172" s="31">
        <f t="shared" si="7"/>
        <v>1</v>
      </c>
      <c r="E172" s="62">
        <f t="shared" si="8"/>
        <v>56.25625625625624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35">
        <v>56.25625625625624</v>
      </c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64" t="s">
        <v>173</v>
      </c>
    </row>
    <row r="173" spans="1:40" ht="12">
      <c r="A173" s="43" t="s">
        <v>524</v>
      </c>
      <c r="B173" s="44" t="s">
        <v>529</v>
      </c>
      <c r="C173" s="44" t="s">
        <v>530</v>
      </c>
      <c r="D173" s="45">
        <f t="shared" si="7"/>
        <v>2</v>
      </c>
      <c r="E173" s="63">
        <f t="shared" si="8"/>
        <v>56.2303081232493</v>
      </c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51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>
        <v>50.92</v>
      </c>
      <c r="AM173" s="46">
        <v>61.5406162464986</v>
      </c>
      <c r="AN173" s="65" t="s">
        <v>524</v>
      </c>
    </row>
    <row r="174" spans="1:40" ht="12">
      <c r="A174" s="24" t="s">
        <v>49</v>
      </c>
      <c r="B174" s="12" t="s">
        <v>395</v>
      </c>
      <c r="C174" s="12" t="s">
        <v>396</v>
      </c>
      <c r="D174" s="31">
        <f t="shared" si="7"/>
        <v>1</v>
      </c>
      <c r="E174" s="62">
        <f t="shared" si="8"/>
        <v>55.72</v>
      </c>
      <c r="F174" s="25"/>
      <c r="G174" s="25"/>
      <c r="H174" s="25">
        <v>55.72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33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64" t="s">
        <v>49</v>
      </c>
    </row>
    <row r="175" spans="1:40" ht="12">
      <c r="A175" s="24" t="s">
        <v>25</v>
      </c>
      <c r="B175" s="12" t="s">
        <v>384</v>
      </c>
      <c r="C175" s="12" t="s">
        <v>399</v>
      </c>
      <c r="D175" s="31">
        <f t="shared" si="7"/>
        <v>1</v>
      </c>
      <c r="E175" s="62">
        <f t="shared" si="8"/>
        <v>55.41</v>
      </c>
      <c r="F175" s="25">
        <v>55.41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33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64" t="s">
        <v>25</v>
      </c>
    </row>
    <row r="176" spans="1:40" ht="12">
      <c r="A176" s="24" t="s">
        <v>50</v>
      </c>
      <c r="B176" s="12" t="s">
        <v>374</v>
      </c>
      <c r="C176" s="12" t="s">
        <v>400</v>
      </c>
      <c r="D176" s="31">
        <f t="shared" si="7"/>
        <v>1</v>
      </c>
      <c r="E176" s="62">
        <f t="shared" si="8"/>
        <v>55.23</v>
      </c>
      <c r="F176" s="25"/>
      <c r="G176" s="25"/>
      <c r="H176" s="25">
        <v>55.23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33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64" t="s">
        <v>50</v>
      </c>
    </row>
    <row r="177" spans="1:40" ht="12">
      <c r="A177" s="24" t="str">
        <f>"Eliane Ackermann "&amp;CHAR(134)</f>
        <v>Eliane Ackermann †</v>
      </c>
      <c r="B177" s="12" t="s">
        <v>401</v>
      </c>
      <c r="C177" s="12" t="str">
        <f>"Eliane "&amp;CHAR(134)</f>
        <v>Eliane †</v>
      </c>
      <c r="D177" s="31">
        <f t="shared" si="7"/>
        <v>1</v>
      </c>
      <c r="E177" s="62">
        <f t="shared" si="8"/>
        <v>54.94</v>
      </c>
      <c r="F177" s="25"/>
      <c r="G177" s="25"/>
      <c r="H177" s="25"/>
      <c r="I177" s="25"/>
      <c r="J177" s="25">
        <v>54.94</v>
      </c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33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64" t="str">
        <f>"Eliane Ackermann "&amp;CHAR(134)</f>
        <v>Eliane Ackermann †</v>
      </c>
    </row>
    <row r="178" spans="1:40" ht="12">
      <c r="A178" s="24" t="s">
        <v>26</v>
      </c>
      <c r="B178" s="12" t="s">
        <v>402</v>
      </c>
      <c r="C178" s="12" t="s">
        <v>288</v>
      </c>
      <c r="D178" s="31">
        <f t="shared" si="7"/>
        <v>1</v>
      </c>
      <c r="E178" s="62">
        <f t="shared" si="8"/>
        <v>54.6</v>
      </c>
      <c r="F178" s="25">
        <v>54.6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33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64" t="s">
        <v>26</v>
      </c>
    </row>
    <row r="179" spans="1:40" ht="12">
      <c r="A179" s="24" t="str">
        <f>"Henri Edinger "&amp;CHAR(134)</f>
        <v>Henri Edinger †</v>
      </c>
      <c r="B179" s="12" t="s">
        <v>349</v>
      </c>
      <c r="C179" s="12" t="str">
        <f>"Henri "&amp;CHAR(134)</f>
        <v>Henri †</v>
      </c>
      <c r="D179" s="31">
        <f t="shared" si="7"/>
        <v>2</v>
      </c>
      <c r="E179" s="62">
        <f t="shared" si="8"/>
        <v>54.315</v>
      </c>
      <c r="F179" s="25"/>
      <c r="G179" s="25"/>
      <c r="H179" s="25"/>
      <c r="I179" s="25"/>
      <c r="J179" s="25">
        <v>51.66</v>
      </c>
      <c r="K179" s="25">
        <v>56.97</v>
      </c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33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64" t="str">
        <f>"Henri Edinger "&amp;CHAR(134)</f>
        <v>Henri Edinger †</v>
      </c>
    </row>
    <row r="180" spans="1:40" ht="12">
      <c r="A180" s="24" t="s">
        <v>39</v>
      </c>
      <c r="B180" s="12" t="s">
        <v>410</v>
      </c>
      <c r="C180" s="12" t="s">
        <v>411</v>
      </c>
      <c r="D180" s="31">
        <f t="shared" si="7"/>
        <v>3</v>
      </c>
      <c r="E180" s="62">
        <f t="shared" si="8"/>
        <v>54.23</v>
      </c>
      <c r="F180" s="25"/>
      <c r="G180" s="25">
        <v>54.23</v>
      </c>
      <c r="H180" s="25">
        <v>55.87</v>
      </c>
      <c r="I180" s="25"/>
      <c r="J180" s="25"/>
      <c r="K180" s="25">
        <v>49.98</v>
      </c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33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64" t="s">
        <v>39</v>
      </c>
    </row>
    <row r="181" spans="1:40" ht="12">
      <c r="A181" s="24" t="s">
        <v>161</v>
      </c>
      <c r="B181" s="12" t="s">
        <v>406</v>
      </c>
      <c r="C181" s="12" t="s">
        <v>407</v>
      </c>
      <c r="D181" s="31">
        <f t="shared" si="7"/>
        <v>1</v>
      </c>
      <c r="E181" s="62">
        <f t="shared" si="8"/>
        <v>54.04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>
        <v>54.04</v>
      </c>
      <c r="T181" s="25"/>
      <c r="U181" s="25"/>
      <c r="V181" s="25"/>
      <c r="W181" s="33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64" t="s">
        <v>161</v>
      </c>
    </row>
    <row r="182" spans="1:40" ht="12.75">
      <c r="A182" s="24" t="s">
        <v>164</v>
      </c>
      <c r="B182" s="12" t="s">
        <v>408</v>
      </c>
      <c r="C182" s="18" t="s">
        <v>288</v>
      </c>
      <c r="D182" s="31">
        <f t="shared" si="7"/>
        <v>1</v>
      </c>
      <c r="E182" s="62">
        <f t="shared" si="8"/>
        <v>53.81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>
        <v>53.81</v>
      </c>
      <c r="U182" s="25"/>
      <c r="V182" s="25"/>
      <c r="W182" s="33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64" t="s">
        <v>164</v>
      </c>
    </row>
    <row r="183" spans="1:40" ht="12">
      <c r="A183" s="24" t="s">
        <v>134</v>
      </c>
      <c r="B183" s="12" t="s">
        <v>278</v>
      </c>
      <c r="C183" s="12" t="s">
        <v>409</v>
      </c>
      <c r="D183" s="31">
        <f t="shared" si="7"/>
        <v>1</v>
      </c>
      <c r="E183" s="62">
        <f t="shared" si="8"/>
        <v>53.47</v>
      </c>
      <c r="F183" s="25"/>
      <c r="G183" s="25"/>
      <c r="H183" s="25"/>
      <c r="I183" s="25"/>
      <c r="J183" s="25"/>
      <c r="K183" s="25"/>
      <c r="L183" s="25"/>
      <c r="M183" s="25">
        <v>53.47</v>
      </c>
      <c r="N183" s="25"/>
      <c r="O183" s="25"/>
      <c r="P183" s="25"/>
      <c r="Q183" s="25"/>
      <c r="R183" s="25"/>
      <c r="S183" s="25"/>
      <c r="T183" s="25"/>
      <c r="U183" s="25"/>
      <c r="V183" s="25"/>
      <c r="W183" s="33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64" t="s">
        <v>134</v>
      </c>
    </row>
    <row r="184" spans="1:40" ht="12">
      <c r="A184" s="24" t="s">
        <v>487</v>
      </c>
      <c r="B184" s="12" t="s">
        <v>512</v>
      </c>
      <c r="C184" s="12" t="s">
        <v>513</v>
      </c>
      <c r="D184" s="31">
        <f t="shared" si="7"/>
        <v>4</v>
      </c>
      <c r="E184" s="62">
        <f t="shared" si="8"/>
        <v>52.90280287597065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33"/>
      <c r="X184" s="25"/>
      <c r="Y184" s="25"/>
      <c r="Z184" s="25"/>
      <c r="AA184" s="25"/>
      <c r="AB184" s="25"/>
      <c r="AC184" s="25"/>
      <c r="AD184" s="25"/>
      <c r="AE184" s="25"/>
      <c r="AF184" s="25">
        <v>48.641304347826086</v>
      </c>
      <c r="AG184" s="34">
        <v>53.28614762386249</v>
      </c>
      <c r="AH184" s="25">
        <v>52.51945812807882</v>
      </c>
      <c r="AI184" s="25"/>
      <c r="AJ184" s="25">
        <v>55.55555555555556</v>
      </c>
      <c r="AK184" s="25"/>
      <c r="AL184" s="25"/>
      <c r="AM184" s="25"/>
      <c r="AN184" s="64" t="s">
        <v>487</v>
      </c>
    </row>
    <row r="185" spans="1:40" ht="12">
      <c r="A185" s="24" t="s">
        <v>90</v>
      </c>
      <c r="B185" s="12" t="s">
        <v>205</v>
      </c>
      <c r="C185" s="12" t="s">
        <v>412</v>
      </c>
      <c r="D185" s="31">
        <f t="shared" si="7"/>
        <v>1</v>
      </c>
      <c r="E185" s="62">
        <f t="shared" si="8"/>
        <v>52.76</v>
      </c>
      <c r="F185" s="25"/>
      <c r="G185" s="25"/>
      <c r="H185" s="25"/>
      <c r="I185" s="25"/>
      <c r="J185" s="25">
        <v>52.76</v>
      </c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33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64" t="s">
        <v>90</v>
      </c>
    </row>
    <row r="186" spans="1:40" ht="12">
      <c r="A186" s="24" t="s">
        <v>176</v>
      </c>
      <c r="B186" s="12" t="s">
        <v>413</v>
      </c>
      <c r="C186" s="12" t="s">
        <v>414</v>
      </c>
      <c r="D186" s="31">
        <f t="shared" si="7"/>
        <v>1</v>
      </c>
      <c r="E186" s="62">
        <f t="shared" si="8"/>
        <v>52.331606217616574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33"/>
      <c r="X186" s="25"/>
      <c r="Y186" s="25"/>
      <c r="Z186" s="25">
        <v>52.331606217616574</v>
      </c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64" t="s">
        <v>176</v>
      </c>
    </row>
    <row r="187" spans="1:40" ht="12">
      <c r="A187" s="24" t="s">
        <v>175</v>
      </c>
      <c r="B187" s="12" t="s">
        <v>415</v>
      </c>
      <c r="C187" s="12" t="s">
        <v>262</v>
      </c>
      <c r="D187" s="31">
        <f t="shared" si="7"/>
        <v>1</v>
      </c>
      <c r="E187" s="62">
        <f t="shared" si="8"/>
        <v>51.94</v>
      </c>
      <c r="F187" s="13"/>
      <c r="G187" s="13"/>
      <c r="H187" s="13"/>
      <c r="I187" s="13"/>
      <c r="J187" s="13">
        <v>51.94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64" t="s">
        <v>175</v>
      </c>
    </row>
    <row r="188" spans="1:40" ht="12">
      <c r="A188" s="24" t="s">
        <v>91</v>
      </c>
      <c r="B188" s="12" t="s">
        <v>416</v>
      </c>
      <c r="C188" s="12" t="s">
        <v>417</v>
      </c>
      <c r="D188" s="31">
        <f t="shared" si="7"/>
        <v>1</v>
      </c>
      <c r="E188" s="62">
        <f t="shared" si="8"/>
        <v>51.51</v>
      </c>
      <c r="F188" s="25"/>
      <c r="G188" s="25"/>
      <c r="H188" s="25"/>
      <c r="I188" s="25"/>
      <c r="J188" s="25">
        <v>51.51</v>
      </c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33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64" t="s">
        <v>91</v>
      </c>
    </row>
    <row r="189" spans="1:40" ht="12">
      <c r="A189" s="24" t="s">
        <v>141</v>
      </c>
      <c r="B189" s="12" t="s">
        <v>418</v>
      </c>
      <c r="C189" s="12" t="s">
        <v>419</v>
      </c>
      <c r="D189" s="31">
        <f t="shared" si="7"/>
        <v>1</v>
      </c>
      <c r="E189" s="62">
        <f t="shared" si="8"/>
        <v>51.34</v>
      </c>
      <c r="F189" s="25"/>
      <c r="G189" s="25"/>
      <c r="H189" s="25"/>
      <c r="I189" s="25"/>
      <c r="J189" s="25"/>
      <c r="K189" s="25"/>
      <c r="L189" s="25"/>
      <c r="M189" s="25"/>
      <c r="N189" s="25">
        <v>51.34</v>
      </c>
      <c r="O189" s="25"/>
      <c r="P189" s="25"/>
      <c r="Q189" s="25"/>
      <c r="R189" s="25"/>
      <c r="S189" s="25"/>
      <c r="T189" s="25"/>
      <c r="U189" s="25"/>
      <c r="V189" s="25"/>
      <c r="W189" s="33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64" t="s">
        <v>141</v>
      </c>
    </row>
    <row r="190" spans="1:40" ht="12">
      <c r="A190" s="24" t="s">
        <v>55</v>
      </c>
      <c r="B190" s="12" t="s">
        <v>420</v>
      </c>
      <c r="C190" s="12" t="s">
        <v>231</v>
      </c>
      <c r="D190" s="31">
        <f t="shared" si="7"/>
        <v>1</v>
      </c>
      <c r="E190" s="62">
        <f t="shared" si="8"/>
        <v>51.04</v>
      </c>
      <c r="F190" s="25"/>
      <c r="G190" s="25"/>
      <c r="H190" s="25">
        <v>51.04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33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64" t="s">
        <v>55</v>
      </c>
    </row>
    <row r="191" spans="1:40" ht="12">
      <c r="A191" s="24" t="s">
        <v>27</v>
      </c>
      <c r="B191" s="12" t="s">
        <v>421</v>
      </c>
      <c r="C191" s="12" t="s">
        <v>422</v>
      </c>
      <c r="D191" s="31">
        <f t="shared" si="7"/>
        <v>1</v>
      </c>
      <c r="E191" s="62">
        <f t="shared" si="8"/>
        <v>51.03</v>
      </c>
      <c r="F191" s="25">
        <v>51.03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33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64" t="s">
        <v>27</v>
      </c>
    </row>
    <row r="192" spans="1:40" ht="12">
      <c r="A192" s="24" t="s">
        <v>152</v>
      </c>
      <c r="B192" s="12" t="s">
        <v>423</v>
      </c>
      <c r="C192" s="12" t="s">
        <v>193</v>
      </c>
      <c r="D192" s="31">
        <f t="shared" si="7"/>
        <v>2</v>
      </c>
      <c r="E192" s="62">
        <f t="shared" si="8"/>
        <v>51.025000000000006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>
        <v>49.17</v>
      </c>
      <c r="Q192" s="25">
        <v>52.88</v>
      </c>
      <c r="R192" s="25"/>
      <c r="S192" s="25"/>
      <c r="T192" s="25"/>
      <c r="U192" s="25"/>
      <c r="V192" s="25"/>
      <c r="W192" s="33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64" t="s">
        <v>152</v>
      </c>
    </row>
    <row r="193" spans="1:40" ht="12">
      <c r="A193" s="24" t="s">
        <v>481</v>
      </c>
      <c r="B193" s="12" t="s">
        <v>298</v>
      </c>
      <c r="C193" s="12" t="s">
        <v>360</v>
      </c>
      <c r="D193" s="31">
        <f t="shared" si="7"/>
        <v>3</v>
      </c>
      <c r="E193" s="62">
        <f t="shared" si="8"/>
        <v>50.785583058169266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33"/>
      <c r="X193" s="25"/>
      <c r="Y193" s="25"/>
      <c r="Z193" s="25"/>
      <c r="AA193" s="25"/>
      <c r="AB193" s="25"/>
      <c r="AC193" s="25"/>
      <c r="AD193" s="25"/>
      <c r="AE193" s="25"/>
      <c r="AF193" s="25">
        <v>54.46224256292906</v>
      </c>
      <c r="AG193" s="34">
        <v>50.36420395421436</v>
      </c>
      <c r="AH193" s="25"/>
      <c r="AI193" s="34">
        <v>50.785583058169266</v>
      </c>
      <c r="AJ193" s="25"/>
      <c r="AK193" s="25"/>
      <c r="AL193" s="25"/>
      <c r="AM193" s="25"/>
      <c r="AN193" s="64" t="s">
        <v>481</v>
      </c>
    </row>
    <row r="194" spans="1:40" ht="12">
      <c r="A194" s="24" t="s">
        <v>100</v>
      </c>
      <c r="B194" s="12" t="s">
        <v>424</v>
      </c>
      <c r="C194" s="12" t="s">
        <v>425</v>
      </c>
      <c r="D194" s="31">
        <f t="shared" si="7"/>
        <v>1</v>
      </c>
      <c r="E194" s="62">
        <f t="shared" si="8"/>
        <v>49.69</v>
      </c>
      <c r="F194" s="25"/>
      <c r="G194" s="25"/>
      <c r="H194" s="25"/>
      <c r="I194" s="25"/>
      <c r="J194" s="25"/>
      <c r="K194" s="25">
        <v>49.69</v>
      </c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33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64" t="s">
        <v>100</v>
      </c>
    </row>
    <row r="195" spans="1:40" ht="12">
      <c r="A195" s="24" t="s">
        <v>525</v>
      </c>
      <c r="B195" s="12" t="s">
        <v>531</v>
      </c>
      <c r="C195" s="12" t="s">
        <v>532</v>
      </c>
      <c r="D195" s="31">
        <f t="shared" si="7"/>
        <v>1</v>
      </c>
      <c r="E195" s="62">
        <f t="shared" si="8"/>
        <v>49.38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33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>
        <v>49.38</v>
      </c>
      <c r="AM195" s="25"/>
      <c r="AN195" s="64" t="s">
        <v>525</v>
      </c>
    </row>
    <row r="196" spans="1:40" ht="12">
      <c r="A196" s="24" t="s">
        <v>51</v>
      </c>
      <c r="B196" s="12" t="s">
        <v>426</v>
      </c>
      <c r="C196" s="12" t="s">
        <v>427</v>
      </c>
      <c r="D196" s="31">
        <f t="shared" si="7"/>
        <v>1</v>
      </c>
      <c r="E196" s="62">
        <f t="shared" si="8"/>
        <v>48.88</v>
      </c>
      <c r="F196" s="25"/>
      <c r="G196" s="25"/>
      <c r="H196" s="25">
        <v>48.88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33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64" t="s">
        <v>51</v>
      </c>
    </row>
    <row r="197" spans="1:40" ht="12">
      <c r="A197" s="24" t="s">
        <v>92</v>
      </c>
      <c r="B197" s="12" t="s">
        <v>428</v>
      </c>
      <c r="C197" s="12" t="s">
        <v>429</v>
      </c>
      <c r="D197" s="31">
        <f t="shared" si="7"/>
        <v>1</v>
      </c>
      <c r="E197" s="62">
        <f t="shared" si="8"/>
        <v>48.73</v>
      </c>
      <c r="F197" s="25"/>
      <c r="G197" s="25"/>
      <c r="H197" s="25"/>
      <c r="I197" s="25"/>
      <c r="J197" s="25">
        <v>48.73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33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64" t="s">
        <v>92</v>
      </c>
    </row>
    <row r="198" spans="1:40" ht="12">
      <c r="A198" s="43" t="s">
        <v>483</v>
      </c>
      <c r="B198" s="44" t="s">
        <v>533</v>
      </c>
      <c r="C198" s="44" t="s">
        <v>268</v>
      </c>
      <c r="D198" s="45">
        <f aca="true" t="shared" si="9" ref="D198:D235">COUNT(F198:AM198)</f>
        <v>8</v>
      </c>
      <c r="E198" s="63">
        <f aca="true" t="shared" si="10" ref="E198:E235">MEDIAN(F198:AM198)</f>
        <v>47.85607717819736</v>
      </c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1"/>
      <c r="X198" s="49"/>
      <c r="Y198" s="49"/>
      <c r="Z198" s="49"/>
      <c r="AA198" s="49"/>
      <c r="AB198" s="49"/>
      <c r="AC198" s="49"/>
      <c r="AD198" s="49"/>
      <c r="AE198" s="49"/>
      <c r="AF198" s="49">
        <v>47.254004576659035</v>
      </c>
      <c r="AG198" s="52">
        <v>64.91556135391752</v>
      </c>
      <c r="AH198" s="49">
        <v>45.83783783783784</v>
      </c>
      <c r="AI198" s="52">
        <v>46.27659574468085</v>
      </c>
      <c r="AJ198" s="49">
        <v>56.40473627556513</v>
      </c>
      <c r="AK198" s="49">
        <v>48.458149779735685</v>
      </c>
      <c r="AL198" s="49">
        <v>44.8</v>
      </c>
      <c r="AM198" s="46">
        <v>48.51</v>
      </c>
      <c r="AN198" s="65" t="s">
        <v>483</v>
      </c>
    </row>
    <row r="199" spans="1:40" ht="12">
      <c r="A199" s="24" t="s">
        <v>53</v>
      </c>
      <c r="B199" s="12" t="s">
        <v>432</v>
      </c>
      <c r="C199" s="12" t="s">
        <v>433</v>
      </c>
      <c r="D199" s="31">
        <f t="shared" si="9"/>
        <v>1</v>
      </c>
      <c r="E199" s="62">
        <f t="shared" si="10"/>
        <v>47.56</v>
      </c>
      <c r="F199" s="25"/>
      <c r="G199" s="25"/>
      <c r="H199" s="25">
        <v>47.56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33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64" t="s">
        <v>53</v>
      </c>
    </row>
    <row r="200" spans="1:40" ht="12">
      <c r="A200" s="24" t="s">
        <v>93</v>
      </c>
      <c r="B200" s="12" t="s">
        <v>434</v>
      </c>
      <c r="C200" s="12" t="s">
        <v>215</v>
      </c>
      <c r="D200" s="31">
        <f t="shared" si="9"/>
        <v>1</v>
      </c>
      <c r="E200" s="62">
        <f t="shared" si="10"/>
        <v>47.38</v>
      </c>
      <c r="F200" s="25"/>
      <c r="G200" s="25"/>
      <c r="H200" s="25"/>
      <c r="I200" s="25"/>
      <c r="J200" s="25">
        <v>47.38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33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64" t="s">
        <v>93</v>
      </c>
    </row>
    <row r="201" spans="1:40" ht="12">
      <c r="A201" s="24" t="str">
        <f>"Jan Spiegeleer "&amp;CHAR(134)</f>
        <v>Jan Spiegeleer †</v>
      </c>
      <c r="B201" s="12" t="s">
        <v>534</v>
      </c>
      <c r="C201" s="12" t="str">
        <f>"Jan "&amp;CHAR(134)</f>
        <v>Jan †</v>
      </c>
      <c r="D201" s="31">
        <f t="shared" si="9"/>
        <v>1</v>
      </c>
      <c r="E201" s="62">
        <f t="shared" si="10"/>
        <v>47.13</v>
      </c>
      <c r="F201" s="25">
        <v>47.13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33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64" t="str">
        <f>"Jan Spiegeleer "&amp;CHAR(134)</f>
        <v>Jan Spiegeleer †</v>
      </c>
    </row>
    <row r="202" spans="1:40" ht="12">
      <c r="A202" s="24" t="s">
        <v>146</v>
      </c>
      <c r="B202" s="12" t="s">
        <v>435</v>
      </c>
      <c r="C202" s="12" t="s">
        <v>419</v>
      </c>
      <c r="D202" s="31">
        <f t="shared" si="9"/>
        <v>1</v>
      </c>
      <c r="E202" s="62">
        <f t="shared" si="10"/>
        <v>45.96</v>
      </c>
      <c r="F202" s="25"/>
      <c r="G202" s="25"/>
      <c r="H202" s="25"/>
      <c r="I202" s="25"/>
      <c r="J202" s="25"/>
      <c r="K202" s="25"/>
      <c r="L202" s="25"/>
      <c r="M202" s="25"/>
      <c r="N202" s="25">
        <v>45.96</v>
      </c>
      <c r="O202" s="25"/>
      <c r="P202" s="25"/>
      <c r="Q202" s="25"/>
      <c r="R202" s="25"/>
      <c r="S202" s="25"/>
      <c r="T202" s="25"/>
      <c r="U202" s="25"/>
      <c r="V202" s="25"/>
      <c r="W202" s="33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64" t="s">
        <v>146</v>
      </c>
    </row>
    <row r="203" spans="1:40" ht="12">
      <c r="A203" s="24" t="s">
        <v>29</v>
      </c>
      <c r="B203" s="12" t="s">
        <v>402</v>
      </c>
      <c r="C203" s="12" t="s">
        <v>206</v>
      </c>
      <c r="D203" s="31">
        <f t="shared" si="9"/>
        <v>1</v>
      </c>
      <c r="E203" s="62">
        <f t="shared" si="10"/>
        <v>45.65</v>
      </c>
      <c r="F203" s="25">
        <v>45.65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33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64" t="s">
        <v>29</v>
      </c>
    </row>
    <row r="204" spans="1:40" ht="12">
      <c r="A204" s="24" t="s">
        <v>143</v>
      </c>
      <c r="B204" s="12" t="s">
        <v>436</v>
      </c>
      <c r="C204" s="12" t="s">
        <v>437</v>
      </c>
      <c r="D204" s="31">
        <f t="shared" si="9"/>
        <v>1</v>
      </c>
      <c r="E204" s="62">
        <f t="shared" si="10"/>
        <v>45.41</v>
      </c>
      <c r="F204" s="25"/>
      <c r="G204" s="25"/>
      <c r="H204" s="25"/>
      <c r="I204" s="25"/>
      <c r="J204" s="25"/>
      <c r="K204" s="25"/>
      <c r="L204" s="25"/>
      <c r="M204" s="25"/>
      <c r="N204" s="25">
        <v>45.41</v>
      </c>
      <c r="O204" s="25"/>
      <c r="P204" s="25"/>
      <c r="Q204" s="25"/>
      <c r="R204" s="25"/>
      <c r="S204" s="25"/>
      <c r="T204" s="25"/>
      <c r="U204" s="25"/>
      <c r="V204" s="25"/>
      <c r="W204" s="33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64" t="s">
        <v>143</v>
      </c>
    </row>
    <row r="205" spans="1:40" ht="12">
      <c r="A205" s="24" t="s">
        <v>135</v>
      </c>
      <c r="B205" s="12" t="s">
        <v>439</v>
      </c>
      <c r="C205" s="12" t="s">
        <v>440</v>
      </c>
      <c r="D205" s="31">
        <f t="shared" si="9"/>
        <v>1</v>
      </c>
      <c r="E205" s="62">
        <f t="shared" si="10"/>
        <v>44.57</v>
      </c>
      <c r="F205" s="25"/>
      <c r="G205" s="25"/>
      <c r="H205" s="25"/>
      <c r="I205" s="25"/>
      <c r="J205" s="25"/>
      <c r="K205" s="25"/>
      <c r="L205" s="25"/>
      <c r="M205" s="25">
        <v>44.57</v>
      </c>
      <c r="N205" s="25"/>
      <c r="O205" s="25"/>
      <c r="P205" s="25"/>
      <c r="Q205" s="25"/>
      <c r="R205" s="25"/>
      <c r="S205" s="25"/>
      <c r="T205" s="25"/>
      <c r="U205" s="25"/>
      <c r="V205" s="25"/>
      <c r="W205" s="33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64" t="s">
        <v>135</v>
      </c>
    </row>
    <row r="206" spans="1:40" ht="12">
      <c r="A206" s="24" t="s">
        <v>30</v>
      </c>
      <c r="B206" s="12" t="s">
        <v>421</v>
      </c>
      <c r="C206" s="12" t="s">
        <v>205</v>
      </c>
      <c r="D206" s="31">
        <f t="shared" si="9"/>
        <v>1</v>
      </c>
      <c r="E206" s="62">
        <f t="shared" si="10"/>
        <v>44.56</v>
      </c>
      <c r="F206" s="25">
        <v>44.56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33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64" t="s">
        <v>30</v>
      </c>
    </row>
    <row r="207" spans="1:40" ht="12">
      <c r="A207" s="24" t="s">
        <v>124</v>
      </c>
      <c r="B207" s="12" t="s">
        <v>441</v>
      </c>
      <c r="C207" s="12" t="s">
        <v>405</v>
      </c>
      <c r="D207" s="31">
        <f t="shared" si="9"/>
        <v>1</v>
      </c>
      <c r="E207" s="62">
        <f t="shared" si="10"/>
        <v>44.15</v>
      </c>
      <c r="F207" s="25"/>
      <c r="G207" s="25"/>
      <c r="H207" s="25"/>
      <c r="I207" s="25"/>
      <c r="J207" s="25"/>
      <c r="K207" s="25"/>
      <c r="L207" s="25">
        <v>44.15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33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64" t="s">
        <v>124</v>
      </c>
    </row>
    <row r="208" spans="1:40" ht="12">
      <c r="A208" s="24" t="s">
        <v>54</v>
      </c>
      <c r="B208" s="12" t="s">
        <v>269</v>
      </c>
      <c r="C208" s="12" t="s">
        <v>385</v>
      </c>
      <c r="D208" s="31">
        <f t="shared" si="9"/>
        <v>1</v>
      </c>
      <c r="E208" s="62">
        <f t="shared" si="10"/>
        <v>43.77</v>
      </c>
      <c r="F208" s="25"/>
      <c r="G208" s="25"/>
      <c r="H208" s="25">
        <v>43.77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33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64" t="s">
        <v>54</v>
      </c>
    </row>
    <row r="209" spans="1:40" ht="12">
      <c r="A209" s="24" t="s">
        <v>147</v>
      </c>
      <c r="B209" s="12" t="s">
        <v>442</v>
      </c>
      <c r="C209" s="12" t="s">
        <v>443</v>
      </c>
      <c r="D209" s="31">
        <f t="shared" si="9"/>
        <v>1</v>
      </c>
      <c r="E209" s="62">
        <f t="shared" si="10"/>
        <v>43.74</v>
      </c>
      <c r="F209" s="25"/>
      <c r="G209" s="25"/>
      <c r="H209" s="25"/>
      <c r="I209" s="25"/>
      <c r="J209" s="25"/>
      <c r="K209" s="25"/>
      <c r="L209" s="25"/>
      <c r="M209" s="25"/>
      <c r="N209" s="25">
        <v>43.74</v>
      </c>
      <c r="O209" s="25"/>
      <c r="P209" s="25"/>
      <c r="Q209" s="25"/>
      <c r="R209" s="25"/>
      <c r="S209" s="25"/>
      <c r="T209" s="25"/>
      <c r="U209" s="25"/>
      <c r="V209" s="25"/>
      <c r="W209" s="33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64" t="s">
        <v>147</v>
      </c>
    </row>
    <row r="210" spans="1:40" ht="12">
      <c r="A210" s="24" t="s">
        <v>115</v>
      </c>
      <c r="B210" s="12" t="s">
        <v>282</v>
      </c>
      <c r="C210" s="12" t="s">
        <v>431</v>
      </c>
      <c r="D210" s="31">
        <f t="shared" si="9"/>
        <v>3</v>
      </c>
      <c r="E210" s="62">
        <f t="shared" si="10"/>
        <v>43.6</v>
      </c>
      <c r="F210" s="25"/>
      <c r="G210" s="25"/>
      <c r="H210" s="25"/>
      <c r="I210" s="25"/>
      <c r="J210" s="25"/>
      <c r="K210" s="25">
        <v>57.73</v>
      </c>
      <c r="L210" s="25">
        <v>43.6</v>
      </c>
      <c r="M210" s="25">
        <v>42.06</v>
      </c>
      <c r="N210" s="25"/>
      <c r="O210" s="25"/>
      <c r="P210" s="25"/>
      <c r="Q210" s="25"/>
      <c r="R210" s="25"/>
      <c r="S210" s="25"/>
      <c r="T210" s="25"/>
      <c r="U210" s="25"/>
      <c r="V210" s="25"/>
      <c r="W210" s="33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64" t="s">
        <v>115</v>
      </c>
    </row>
    <row r="211" spans="1:40" ht="12">
      <c r="A211" s="24" t="s">
        <v>148</v>
      </c>
      <c r="B211" s="12" t="s">
        <v>331</v>
      </c>
      <c r="C211" s="12" t="s">
        <v>187</v>
      </c>
      <c r="D211" s="31">
        <f t="shared" si="9"/>
        <v>1</v>
      </c>
      <c r="E211" s="62">
        <f t="shared" si="10"/>
        <v>42.59</v>
      </c>
      <c r="F211" s="25"/>
      <c r="G211" s="25"/>
      <c r="H211" s="25"/>
      <c r="I211" s="25"/>
      <c r="J211" s="25"/>
      <c r="K211" s="25"/>
      <c r="L211" s="25"/>
      <c r="M211" s="25"/>
      <c r="N211" s="25">
        <v>42.59</v>
      </c>
      <c r="O211" s="25"/>
      <c r="P211" s="25"/>
      <c r="Q211" s="25"/>
      <c r="R211" s="25"/>
      <c r="S211" s="25"/>
      <c r="T211" s="25"/>
      <c r="U211" s="25"/>
      <c r="V211" s="25"/>
      <c r="W211" s="33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64" t="s">
        <v>148</v>
      </c>
    </row>
    <row r="212" spans="1:40" ht="12">
      <c r="A212" s="24" t="s">
        <v>137</v>
      </c>
      <c r="B212" s="12" t="s">
        <v>444</v>
      </c>
      <c r="C212" s="12" t="s">
        <v>445</v>
      </c>
      <c r="D212" s="31">
        <f t="shared" si="9"/>
        <v>2</v>
      </c>
      <c r="E212" s="62">
        <f t="shared" si="10"/>
        <v>42.425</v>
      </c>
      <c r="F212" s="25"/>
      <c r="G212" s="25"/>
      <c r="H212" s="25"/>
      <c r="I212" s="25"/>
      <c r="J212" s="25"/>
      <c r="K212" s="25"/>
      <c r="L212" s="25"/>
      <c r="M212" s="25">
        <v>32.35</v>
      </c>
      <c r="N212" s="25">
        <v>52.5</v>
      </c>
      <c r="O212" s="25"/>
      <c r="P212" s="25"/>
      <c r="Q212" s="25"/>
      <c r="R212" s="25"/>
      <c r="S212" s="25"/>
      <c r="T212" s="25"/>
      <c r="U212" s="25"/>
      <c r="V212" s="25"/>
      <c r="W212" s="33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64" t="s">
        <v>137</v>
      </c>
    </row>
    <row r="213" spans="1:40" ht="12">
      <c r="A213" s="24" t="s">
        <v>162</v>
      </c>
      <c r="B213" s="12" t="s">
        <v>446</v>
      </c>
      <c r="C213" s="12" t="s">
        <v>447</v>
      </c>
      <c r="D213" s="31">
        <f t="shared" si="9"/>
        <v>1</v>
      </c>
      <c r="E213" s="62">
        <f t="shared" si="10"/>
        <v>42.29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>
        <v>42.29</v>
      </c>
      <c r="T213" s="25"/>
      <c r="U213" s="25"/>
      <c r="V213" s="25"/>
      <c r="W213" s="33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64" t="s">
        <v>162</v>
      </c>
    </row>
    <row r="214" spans="1:40" ht="12">
      <c r="A214" s="24" t="s">
        <v>116</v>
      </c>
      <c r="B214" s="12" t="s">
        <v>448</v>
      </c>
      <c r="C214" s="12" t="s">
        <v>449</v>
      </c>
      <c r="D214" s="31">
        <f t="shared" si="9"/>
        <v>1</v>
      </c>
      <c r="E214" s="62">
        <f t="shared" si="10"/>
        <v>42.14</v>
      </c>
      <c r="F214" s="25"/>
      <c r="G214" s="25"/>
      <c r="H214" s="25"/>
      <c r="I214" s="25"/>
      <c r="J214" s="25"/>
      <c r="K214" s="25">
        <v>42.14</v>
      </c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33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64" t="s">
        <v>116</v>
      </c>
    </row>
    <row r="215" spans="1:40" ht="12">
      <c r="A215" s="24" t="s">
        <v>491</v>
      </c>
      <c r="B215" s="12" t="s">
        <v>497</v>
      </c>
      <c r="C215" s="12" t="s">
        <v>263</v>
      </c>
      <c r="D215" s="31">
        <f t="shared" si="9"/>
        <v>1</v>
      </c>
      <c r="E215" s="62">
        <f t="shared" si="10"/>
        <v>42.11618257261411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33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34"/>
      <c r="AJ215" s="25">
        <v>42.11618257261411</v>
      </c>
      <c r="AK215" s="25"/>
      <c r="AL215" s="25"/>
      <c r="AM215" s="25"/>
      <c r="AN215" s="64" t="s">
        <v>491</v>
      </c>
    </row>
    <row r="216" spans="1:40" ht="12">
      <c r="A216" s="24" t="s">
        <v>56</v>
      </c>
      <c r="B216" s="12" t="s">
        <v>452</v>
      </c>
      <c r="C216" s="12" t="s">
        <v>453</v>
      </c>
      <c r="D216" s="31">
        <f t="shared" si="9"/>
        <v>1</v>
      </c>
      <c r="E216" s="62">
        <f t="shared" si="10"/>
        <v>40.13</v>
      </c>
      <c r="F216" s="25"/>
      <c r="G216" s="25"/>
      <c r="H216" s="25">
        <v>40.13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33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64" t="s">
        <v>56</v>
      </c>
    </row>
    <row r="217" spans="1:40" ht="12">
      <c r="A217" s="24" t="str">
        <f>"Pierrette Kieffer "&amp;CHAR(134)</f>
        <v>Pierrette Kieffer †</v>
      </c>
      <c r="B217" s="12" t="s">
        <v>310</v>
      </c>
      <c r="C217" s="12" t="str">
        <f>"Pierrette "&amp;CHAR(134)</f>
        <v>Pierrette †</v>
      </c>
      <c r="D217" s="31">
        <f t="shared" si="9"/>
        <v>2</v>
      </c>
      <c r="E217" s="62">
        <f t="shared" si="10"/>
        <v>40.03</v>
      </c>
      <c r="F217" s="25"/>
      <c r="G217" s="25"/>
      <c r="H217" s="25"/>
      <c r="I217" s="25"/>
      <c r="J217" s="25"/>
      <c r="K217" s="25"/>
      <c r="L217" s="25">
        <v>40.91</v>
      </c>
      <c r="M217" s="25">
        <v>39.15</v>
      </c>
      <c r="N217" s="25"/>
      <c r="O217" s="25"/>
      <c r="P217" s="25"/>
      <c r="Q217" s="25"/>
      <c r="R217" s="25"/>
      <c r="S217" s="25"/>
      <c r="T217" s="25"/>
      <c r="U217" s="25"/>
      <c r="V217" s="25"/>
      <c r="W217" s="33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64" t="str">
        <f>"Pierrette Kieffer "&amp;CHAR(134)</f>
        <v>Pierrette Kieffer †</v>
      </c>
    </row>
    <row r="218" spans="1:40" ht="12">
      <c r="A218" s="43" t="s">
        <v>492</v>
      </c>
      <c r="B218" s="44" t="s">
        <v>497</v>
      </c>
      <c r="C218" s="44" t="s">
        <v>496</v>
      </c>
      <c r="D218" s="45">
        <f t="shared" si="9"/>
        <v>4</v>
      </c>
      <c r="E218" s="63">
        <f t="shared" si="10"/>
        <v>40.01091262103671</v>
      </c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1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52"/>
      <c r="AJ218" s="49">
        <v>38.61408962473011</v>
      </c>
      <c r="AK218" s="49">
        <v>36.92162417374882</v>
      </c>
      <c r="AL218" s="49">
        <v>41.74</v>
      </c>
      <c r="AM218" s="46">
        <v>41.407735617343306</v>
      </c>
      <c r="AN218" s="65" t="s">
        <v>492</v>
      </c>
    </row>
    <row r="219" spans="1:40" ht="12">
      <c r="A219" s="24" t="s">
        <v>159</v>
      </c>
      <c r="B219" s="12" t="s">
        <v>454</v>
      </c>
      <c r="C219" s="12" t="s">
        <v>239</v>
      </c>
      <c r="D219" s="31">
        <f t="shared" si="9"/>
        <v>1</v>
      </c>
      <c r="E219" s="62">
        <f t="shared" si="10"/>
        <v>38.64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>
        <v>38.64</v>
      </c>
      <c r="S219" s="25"/>
      <c r="T219" s="25"/>
      <c r="U219" s="25"/>
      <c r="V219" s="25"/>
      <c r="W219" s="33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64" t="s">
        <v>159</v>
      </c>
    </row>
    <row r="220" spans="1:40" ht="12">
      <c r="A220" s="24" t="s">
        <v>151</v>
      </c>
      <c r="B220" s="12" t="s">
        <v>319</v>
      </c>
      <c r="C220" s="12" t="s">
        <v>455</v>
      </c>
      <c r="D220" s="31">
        <f t="shared" si="9"/>
        <v>1</v>
      </c>
      <c r="E220" s="62">
        <f t="shared" si="10"/>
        <v>38.53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>
        <v>38.53</v>
      </c>
      <c r="P220" s="25"/>
      <c r="Q220" s="25"/>
      <c r="R220" s="25"/>
      <c r="S220" s="25"/>
      <c r="T220" s="25"/>
      <c r="U220" s="25"/>
      <c r="V220" s="25"/>
      <c r="W220" s="33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64" t="s">
        <v>151</v>
      </c>
    </row>
    <row r="221" spans="1:40" ht="12">
      <c r="A221" s="24" t="s">
        <v>101</v>
      </c>
      <c r="B221" s="12" t="s">
        <v>329</v>
      </c>
      <c r="C221" s="12" t="s">
        <v>356</v>
      </c>
      <c r="D221" s="31">
        <f t="shared" si="9"/>
        <v>1</v>
      </c>
      <c r="E221" s="62">
        <f t="shared" si="10"/>
        <v>38.44</v>
      </c>
      <c r="F221" s="25"/>
      <c r="G221" s="25"/>
      <c r="H221" s="25"/>
      <c r="I221" s="25"/>
      <c r="J221" s="25"/>
      <c r="K221" s="25">
        <v>38.44</v>
      </c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33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64" t="s">
        <v>101</v>
      </c>
    </row>
    <row r="222" spans="1:40" ht="12">
      <c r="A222" s="24" t="s">
        <v>136</v>
      </c>
      <c r="B222" s="12" t="s">
        <v>456</v>
      </c>
      <c r="C222" s="12" t="s">
        <v>339</v>
      </c>
      <c r="D222" s="31">
        <f t="shared" si="9"/>
        <v>1</v>
      </c>
      <c r="E222" s="62">
        <f t="shared" si="10"/>
        <v>38.17</v>
      </c>
      <c r="F222" s="25"/>
      <c r="G222" s="25"/>
      <c r="H222" s="25"/>
      <c r="I222" s="25"/>
      <c r="J222" s="25"/>
      <c r="K222" s="25"/>
      <c r="L222" s="25"/>
      <c r="M222" s="25">
        <v>38.17</v>
      </c>
      <c r="N222" s="25"/>
      <c r="O222" s="25"/>
      <c r="P222" s="25"/>
      <c r="Q222" s="25"/>
      <c r="R222" s="25"/>
      <c r="S222" s="25"/>
      <c r="T222" s="25"/>
      <c r="U222" s="25"/>
      <c r="V222" s="25"/>
      <c r="W222" s="33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64" t="s">
        <v>136</v>
      </c>
    </row>
    <row r="223" spans="1:40" ht="12">
      <c r="A223" s="24" t="s">
        <v>153</v>
      </c>
      <c r="B223" s="12" t="s">
        <v>287</v>
      </c>
      <c r="C223" s="12" t="s">
        <v>457</v>
      </c>
      <c r="D223" s="31">
        <f t="shared" si="9"/>
        <v>1</v>
      </c>
      <c r="E223" s="62">
        <f t="shared" si="10"/>
        <v>38.04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>
        <v>38.04</v>
      </c>
      <c r="Q223" s="25"/>
      <c r="R223" s="25"/>
      <c r="S223" s="25"/>
      <c r="T223" s="25"/>
      <c r="U223" s="25"/>
      <c r="V223" s="25"/>
      <c r="W223" s="33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64" t="s">
        <v>153</v>
      </c>
    </row>
    <row r="224" spans="1:40" ht="12">
      <c r="A224" s="24" t="s">
        <v>149</v>
      </c>
      <c r="B224" s="12" t="s">
        <v>444</v>
      </c>
      <c r="C224" s="12" t="s">
        <v>458</v>
      </c>
      <c r="D224" s="31">
        <f t="shared" si="9"/>
        <v>1</v>
      </c>
      <c r="E224" s="62">
        <f t="shared" si="10"/>
        <v>37.77</v>
      </c>
      <c r="F224" s="25"/>
      <c r="G224" s="25"/>
      <c r="H224" s="25"/>
      <c r="I224" s="25"/>
      <c r="J224" s="25"/>
      <c r="K224" s="25"/>
      <c r="L224" s="25"/>
      <c r="M224" s="25"/>
      <c r="N224" s="25">
        <v>37.77</v>
      </c>
      <c r="O224" s="25"/>
      <c r="P224" s="25"/>
      <c r="Q224" s="25"/>
      <c r="R224" s="25"/>
      <c r="S224" s="25"/>
      <c r="T224" s="25"/>
      <c r="U224" s="25"/>
      <c r="V224" s="25"/>
      <c r="W224" s="33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64" t="s">
        <v>149</v>
      </c>
    </row>
    <row r="225" spans="1:40" ht="12">
      <c r="A225" s="24" t="s">
        <v>57</v>
      </c>
      <c r="B225" s="12" t="s">
        <v>459</v>
      </c>
      <c r="C225" s="12" t="s">
        <v>460</v>
      </c>
      <c r="D225" s="31">
        <f t="shared" si="9"/>
        <v>1</v>
      </c>
      <c r="E225" s="62">
        <f t="shared" si="10"/>
        <v>36.11</v>
      </c>
      <c r="F225" s="25"/>
      <c r="G225" s="25"/>
      <c r="H225" s="25">
        <v>36.11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33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64" t="s">
        <v>57</v>
      </c>
    </row>
    <row r="226" spans="1:40" ht="12">
      <c r="A226" s="24" t="s">
        <v>94</v>
      </c>
      <c r="B226" s="12" t="s">
        <v>461</v>
      </c>
      <c r="C226" s="12" t="s">
        <v>462</v>
      </c>
      <c r="D226" s="31">
        <f t="shared" si="9"/>
        <v>1</v>
      </c>
      <c r="E226" s="62">
        <f t="shared" si="10"/>
        <v>34.34</v>
      </c>
      <c r="F226" s="25"/>
      <c r="G226" s="25"/>
      <c r="H226" s="25"/>
      <c r="I226" s="25"/>
      <c r="J226" s="25">
        <v>34.34</v>
      </c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33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64" t="s">
        <v>94</v>
      </c>
    </row>
    <row r="227" spans="1:40" ht="12">
      <c r="A227" s="24" t="s">
        <v>31</v>
      </c>
      <c r="B227" s="12" t="s">
        <v>463</v>
      </c>
      <c r="C227" s="12" t="s">
        <v>295</v>
      </c>
      <c r="D227" s="31">
        <f t="shared" si="9"/>
        <v>1</v>
      </c>
      <c r="E227" s="62">
        <f t="shared" si="10"/>
        <v>34.26</v>
      </c>
      <c r="F227" s="25">
        <v>34.26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33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64" t="s">
        <v>31</v>
      </c>
    </row>
    <row r="228" spans="1:40" ht="12">
      <c r="A228" s="24" t="s">
        <v>154</v>
      </c>
      <c r="B228" s="12" t="s">
        <v>464</v>
      </c>
      <c r="C228" s="12" t="s">
        <v>288</v>
      </c>
      <c r="D228" s="31">
        <f t="shared" si="9"/>
        <v>1</v>
      </c>
      <c r="E228" s="62">
        <f t="shared" si="10"/>
        <v>33.74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>
        <v>33.74</v>
      </c>
      <c r="Q228" s="25"/>
      <c r="R228" s="25"/>
      <c r="S228" s="25"/>
      <c r="T228" s="25"/>
      <c r="U228" s="25"/>
      <c r="V228" s="25"/>
      <c r="W228" s="33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64" t="s">
        <v>154</v>
      </c>
    </row>
    <row r="229" spans="1:40" ht="12">
      <c r="A229" s="24" t="s">
        <v>156</v>
      </c>
      <c r="B229" s="12" t="s">
        <v>465</v>
      </c>
      <c r="C229" s="12" t="s">
        <v>466</v>
      </c>
      <c r="D229" s="31">
        <f t="shared" si="9"/>
        <v>1</v>
      </c>
      <c r="E229" s="62">
        <f t="shared" si="10"/>
        <v>32.85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>
        <v>32.85</v>
      </c>
      <c r="R229" s="25"/>
      <c r="S229" s="25"/>
      <c r="T229" s="25"/>
      <c r="U229" s="25"/>
      <c r="V229" s="25"/>
      <c r="W229" s="33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64" t="s">
        <v>156</v>
      </c>
    </row>
    <row r="230" spans="1:40" ht="12">
      <c r="A230" s="24" t="s">
        <v>526</v>
      </c>
      <c r="B230" s="12" t="s">
        <v>438</v>
      </c>
      <c r="C230" s="12" t="s">
        <v>405</v>
      </c>
      <c r="D230" s="31">
        <f t="shared" si="9"/>
        <v>1</v>
      </c>
      <c r="E230" s="62">
        <f t="shared" si="10"/>
        <v>32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35"/>
      <c r="X230" s="27"/>
      <c r="Y230" s="27"/>
      <c r="Z230" s="32"/>
      <c r="AA230" s="27"/>
      <c r="AB230" s="27"/>
      <c r="AC230" s="32"/>
      <c r="AD230" s="32"/>
      <c r="AE230" s="27"/>
      <c r="AF230" s="27"/>
      <c r="AG230" s="27"/>
      <c r="AH230" s="27"/>
      <c r="AI230" s="27"/>
      <c r="AJ230" s="27"/>
      <c r="AK230" s="27"/>
      <c r="AL230" s="27">
        <v>32</v>
      </c>
      <c r="AM230" s="27"/>
      <c r="AN230" s="64" t="s">
        <v>526</v>
      </c>
    </row>
    <row r="231" spans="1:40" ht="12">
      <c r="A231" s="24" t="s">
        <v>157</v>
      </c>
      <c r="B231" s="12" t="s">
        <v>465</v>
      </c>
      <c r="C231" s="12" t="s">
        <v>447</v>
      </c>
      <c r="D231" s="31">
        <f t="shared" si="9"/>
        <v>1</v>
      </c>
      <c r="E231" s="62">
        <f t="shared" si="10"/>
        <v>29.52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>
        <v>29.52</v>
      </c>
      <c r="R231" s="25"/>
      <c r="S231" s="25"/>
      <c r="T231" s="25"/>
      <c r="U231" s="25"/>
      <c r="V231" s="25"/>
      <c r="W231" s="33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64" t="s">
        <v>157</v>
      </c>
    </row>
    <row r="232" spans="1:40" ht="12">
      <c r="A232" s="24" t="s">
        <v>126</v>
      </c>
      <c r="B232" s="12" t="s">
        <v>467</v>
      </c>
      <c r="C232" s="12" t="s">
        <v>400</v>
      </c>
      <c r="D232" s="31">
        <f t="shared" si="9"/>
        <v>1</v>
      </c>
      <c r="E232" s="62">
        <f t="shared" si="10"/>
        <v>29.42</v>
      </c>
      <c r="F232" s="25"/>
      <c r="G232" s="25"/>
      <c r="H232" s="25">
        <v>29.42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33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64" t="s">
        <v>126</v>
      </c>
    </row>
    <row r="233" spans="1:40" ht="12">
      <c r="A233" s="24" t="s">
        <v>117</v>
      </c>
      <c r="B233" s="12" t="s">
        <v>468</v>
      </c>
      <c r="C233" s="12" t="s">
        <v>469</v>
      </c>
      <c r="D233" s="31">
        <f t="shared" si="9"/>
        <v>1</v>
      </c>
      <c r="E233" s="62">
        <f t="shared" si="10"/>
        <v>28.21</v>
      </c>
      <c r="F233" s="25"/>
      <c r="G233" s="25"/>
      <c r="H233" s="25"/>
      <c r="I233" s="25"/>
      <c r="J233" s="25"/>
      <c r="K233" s="25">
        <v>28.21</v>
      </c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33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64" t="s">
        <v>117</v>
      </c>
    </row>
    <row r="234" spans="1:40" ht="12">
      <c r="A234" s="24" t="s">
        <v>155</v>
      </c>
      <c r="B234" s="12" t="s">
        <v>464</v>
      </c>
      <c r="C234" s="12" t="s">
        <v>470</v>
      </c>
      <c r="D234" s="31">
        <f t="shared" si="9"/>
        <v>1</v>
      </c>
      <c r="E234" s="62">
        <f t="shared" si="10"/>
        <v>27.76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>
        <v>27.76</v>
      </c>
      <c r="Q234" s="25"/>
      <c r="R234" s="25"/>
      <c r="S234" s="25"/>
      <c r="T234" s="25"/>
      <c r="U234" s="25"/>
      <c r="V234" s="25"/>
      <c r="W234" s="33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64" t="s">
        <v>155</v>
      </c>
    </row>
    <row r="235" spans="1:40" ht="12">
      <c r="A235" s="24" t="s">
        <v>95</v>
      </c>
      <c r="B235" s="12" t="s">
        <v>471</v>
      </c>
      <c r="C235" s="12" t="s">
        <v>250</v>
      </c>
      <c r="D235" s="31">
        <f t="shared" si="9"/>
        <v>1</v>
      </c>
      <c r="E235" s="62">
        <f t="shared" si="10"/>
        <v>27.01</v>
      </c>
      <c r="F235" s="25"/>
      <c r="G235" s="25"/>
      <c r="H235" s="25"/>
      <c r="I235" s="25"/>
      <c r="J235" s="25">
        <v>27.01</v>
      </c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33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64" t="s">
        <v>95</v>
      </c>
    </row>
    <row r="236" spans="1:40" s="40" customFormat="1" ht="13.5" thickBot="1">
      <c r="A236" s="28" t="s">
        <v>183</v>
      </c>
      <c r="B236" s="29"/>
      <c r="C236" s="29"/>
      <c r="D236" s="36"/>
      <c r="E236" s="36"/>
      <c r="F236" s="36">
        <f aca="true" t="shared" si="11" ref="F236:AB236">COUNT(F5:F209)</f>
        <v>33</v>
      </c>
      <c r="G236" s="36">
        <f t="shared" si="11"/>
        <v>30</v>
      </c>
      <c r="H236" s="36">
        <f t="shared" si="11"/>
        <v>44</v>
      </c>
      <c r="I236" s="36">
        <f t="shared" si="11"/>
        <v>50</v>
      </c>
      <c r="J236" s="36">
        <f t="shared" si="11"/>
        <v>48</v>
      </c>
      <c r="K236" s="36">
        <f t="shared" si="11"/>
        <v>56</v>
      </c>
      <c r="L236" s="36">
        <f t="shared" si="11"/>
        <v>40</v>
      </c>
      <c r="M236" s="36">
        <f t="shared" si="11"/>
        <v>52</v>
      </c>
      <c r="N236" s="36">
        <f t="shared" si="11"/>
        <v>43</v>
      </c>
      <c r="O236" s="36">
        <f t="shared" si="11"/>
        <v>28</v>
      </c>
      <c r="P236" s="36">
        <f t="shared" si="11"/>
        <v>27</v>
      </c>
      <c r="Q236" s="36">
        <f t="shared" si="11"/>
        <v>30</v>
      </c>
      <c r="R236" s="36">
        <f t="shared" si="11"/>
        <v>23</v>
      </c>
      <c r="S236" s="36">
        <f t="shared" si="11"/>
        <v>20</v>
      </c>
      <c r="T236" s="36">
        <f t="shared" si="11"/>
        <v>19</v>
      </c>
      <c r="U236" s="36">
        <f t="shared" si="11"/>
        <v>23</v>
      </c>
      <c r="V236" s="36">
        <f t="shared" si="11"/>
        <v>24</v>
      </c>
      <c r="W236" s="36">
        <f t="shared" si="11"/>
        <v>27</v>
      </c>
      <c r="X236" s="36">
        <f t="shared" si="11"/>
        <v>25</v>
      </c>
      <c r="Y236" s="36">
        <f t="shared" si="11"/>
        <v>23</v>
      </c>
      <c r="Z236" s="36">
        <f t="shared" si="11"/>
        <v>23</v>
      </c>
      <c r="AA236" s="36">
        <f t="shared" si="11"/>
        <v>27</v>
      </c>
      <c r="AB236" s="36">
        <f t="shared" si="11"/>
        <v>21</v>
      </c>
      <c r="AC236" s="38">
        <f aca="true" t="shared" si="12" ref="AC236:AH236">COUNT(AC5:AC230)</f>
        <v>20</v>
      </c>
      <c r="AD236" s="30">
        <f t="shared" si="12"/>
        <v>17</v>
      </c>
      <c r="AE236" s="39">
        <f t="shared" si="12"/>
        <v>17</v>
      </c>
      <c r="AF236" s="39">
        <f t="shared" si="12"/>
        <v>32</v>
      </c>
      <c r="AG236" s="39">
        <f t="shared" si="12"/>
        <v>33</v>
      </c>
      <c r="AH236" s="39">
        <f t="shared" si="12"/>
        <v>29</v>
      </c>
      <c r="AI236" s="39">
        <f>COUNT(AI5:AI235)</f>
        <v>31</v>
      </c>
      <c r="AJ236" s="39">
        <f>COUNT(AJ5:AJ235)</f>
        <v>28</v>
      </c>
      <c r="AK236" s="39">
        <f>COUNT(AK5:AK235)</f>
        <v>26</v>
      </c>
      <c r="AL236" s="39">
        <f>COUNT(AL5:AL235)</f>
        <v>30</v>
      </c>
      <c r="AM236" s="39">
        <f>COUNT(AM5:AM235)</f>
        <v>29</v>
      </c>
      <c r="AN236" s="37"/>
    </row>
    <row r="237" spans="1:39" ht="12.75">
      <c r="A237" s="7"/>
      <c r="B237" s="7"/>
      <c r="C237" s="7"/>
      <c r="D237" s="7"/>
      <c r="E237" s="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AD237" s="19"/>
      <c r="AM237" s="16"/>
    </row>
    <row r="238" spans="1:39" ht="12.75">
      <c r="A238" s="7"/>
      <c r="B238" s="7"/>
      <c r="C238" s="7"/>
      <c r="D238" s="7"/>
      <c r="E238" s="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AD238" s="19"/>
      <c r="AM238" s="16"/>
    </row>
    <row r="239" spans="1:39" ht="12.75">
      <c r="A239" s="7"/>
      <c r="B239" s="7"/>
      <c r="C239" s="7"/>
      <c r="D239" s="7"/>
      <c r="E239" s="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AD239" s="19"/>
      <c r="AM239" s="16"/>
    </row>
    <row r="240" spans="1:39" ht="12.75">
      <c r="A240" s="7"/>
      <c r="B240" s="7"/>
      <c r="C240" s="7"/>
      <c r="D240" s="7"/>
      <c r="E240" s="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AD240" s="19"/>
      <c r="AM240" s="16"/>
    </row>
    <row r="241" spans="1:39" ht="12.75">
      <c r="A241" s="7"/>
      <c r="B241" s="7"/>
      <c r="C241" s="7"/>
      <c r="D241" s="7"/>
      <c r="E241" s="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AD241" s="19"/>
      <c r="AM241" s="16"/>
    </row>
    <row r="242" spans="1:39" ht="12.75">
      <c r="A242" s="7"/>
      <c r="B242" s="7"/>
      <c r="C242" s="7"/>
      <c r="D242" s="7"/>
      <c r="E242" s="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AD242" s="19"/>
      <c r="AM242" s="16"/>
    </row>
    <row r="243" spans="1:39" ht="12.75">
      <c r="A243" s="7"/>
      <c r="B243" s="7"/>
      <c r="C243" s="7"/>
      <c r="D243" s="7"/>
      <c r="E243" s="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AD243" s="19"/>
      <c r="AM243" s="16"/>
    </row>
    <row r="244" spans="1:39" ht="12.75">
      <c r="A244" s="7"/>
      <c r="B244" s="7"/>
      <c r="C244" s="7"/>
      <c r="D244" s="7"/>
      <c r="E244" s="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AD244" s="19"/>
      <c r="AM244" s="16"/>
    </row>
    <row r="245" spans="1:39" ht="12.75">
      <c r="A245" s="7"/>
      <c r="B245" s="7"/>
      <c r="C245" s="7"/>
      <c r="D245" s="7"/>
      <c r="E245" s="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AD245" s="19"/>
      <c r="AM245" s="16"/>
    </row>
    <row r="246" spans="1:39" ht="12.75">
      <c r="A246" s="7"/>
      <c r="B246" s="7"/>
      <c r="C246" s="7"/>
      <c r="D246" s="7"/>
      <c r="E246" s="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AD246" s="19"/>
      <c r="AM246" s="16"/>
    </row>
    <row r="247" spans="1:39" ht="12.75">
      <c r="A247" s="7"/>
      <c r="B247" s="7"/>
      <c r="C247" s="7"/>
      <c r="D247" s="7"/>
      <c r="E247" s="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AD247" s="19"/>
      <c r="AM247" s="16"/>
    </row>
    <row r="248" spans="1:39" ht="12.75">
      <c r="A248" s="7"/>
      <c r="B248" s="7"/>
      <c r="C248" s="7"/>
      <c r="D248" s="7"/>
      <c r="E248" s="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AD248" s="19"/>
      <c r="AM248" s="16"/>
    </row>
    <row r="249" spans="1:39" ht="12.75">
      <c r="A249" s="7"/>
      <c r="B249" s="7"/>
      <c r="C249" s="7"/>
      <c r="D249" s="7"/>
      <c r="E249" s="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AD249" s="19"/>
      <c r="AM249" s="16"/>
    </row>
    <row r="250" spans="1:39" ht="12.75">
      <c r="A250" s="7"/>
      <c r="B250" s="7"/>
      <c r="C250" s="7"/>
      <c r="D250" s="7"/>
      <c r="E250" s="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AD250" s="19"/>
      <c r="AM250" s="16"/>
    </row>
    <row r="251" spans="1:39" ht="12.75">
      <c r="A251" s="7"/>
      <c r="B251" s="7"/>
      <c r="C251" s="7"/>
      <c r="D251" s="7"/>
      <c r="E251" s="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AD251" s="19"/>
      <c r="AM251" s="16"/>
    </row>
    <row r="252" spans="1:39" ht="12.75">
      <c r="A252" s="7"/>
      <c r="B252" s="7"/>
      <c r="C252" s="7"/>
      <c r="D252" s="7"/>
      <c r="E252" s="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AD252" s="19"/>
      <c r="AM252" s="16"/>
    </row>
    <row r="253" spans="1:39" ht="12.75">
      <c r="A253" s="7"/>
      <c r="B253" s="7"/>
      <c r="C253" s="7"/>
      <c r="D253" s="7"/>
      <c r="E253" s="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AD253" s="19"/>
      <c r="AM253" s="16"/>
    </row>
    <row r="254" spans="30:39" ht="12.75">
      <c r="AD254" s="19"/>
      <c r="AM254" s="16"/>
    </row>
    <row r="255" spans="30:39" ht="12.75">
      <c r="AD255" s="19"/>
      <c r="AM255" s="16"/>
    </row>
    <row r="256" spans="30:39" ht="12.75">
      <c r="AD256" s="19"/>
      <c r="AM256" s="16"/>
    </row>
    <row r="257" spans="30:39" ht="12.75">
      <c r="AD257" s="19"/>
      <c r="AM257" s="16"/>
    </row>
    <row r="258" spans="30:39" ht="12.75">
      <c r="AD258" s="19"/>
      <c r="AM258" s="16"/>
    </row>
    <row r="259" spans="30:39" ht="12.75">
      <c r="AD259" s="19"/>
      <c r="AM259" s="16"/>
    </row>
    <row r="260" spans="30:39" ht="12.75">
      <c r="AD260" s="19"/>
      <c r="AM260" s="16"/>
    </row>
    <row r="261" ht="12.75">
      <c r="AM261" s="16"/>
    </row>
    <row r="262" ht="12.75">
      <c r="AM262" s="16"/>
    </row>
    <row r="263" ht="12.75">
      <c r="AM263" s="16"/>
    </row>
    <row r="264" ht="12.75">
      <c r="AM264" s="16"/>
    </row>
    <row r="265" ht="12.75">
      <c r="AM265" s="16"/>
    </row>
    <row r="266" ht="12.75">
      <c r="AM266" s="16"/>
    </row>
    <row r="267" ht="12.75">
      <c r="AM267" s="16"/>
    </row>
    <row r="268" ht="12.75">
      <c r="AM268" s="16"/>
    </row>
    <row r="269" ht="12.75">
      <c r="AM269" s="16"/>
    </row>
    <row r="270" ht="12.75">
      <c r="AM270" s="16"/>
    </row>
    <row r="271" ht="12.75">
      <c r="AM271" s="16"/>
    </row>
    <row r="272" ht="12.75">
      <c r="AM272" s="16"/>
    </row>
    <row r="273" ht="12.75">
      <c r="AM273" s="16"/>
    </row>
    <row r="274" ht="12.75">
      <c r="AM274" s="16"/>
    </row>
    <row r="275" ht="12.75">
      <c r="AM275" s="16"/>
    </row>
    <row r="276" ht="12.75">
      <c r="AM276" s="16"/>
    </row>
    <row r="277" ht="12.75">
      <c r="AM277" s="16"/>
    </row>
    <row r="278" ht="12.75">
      <c r="AM278" s="16"/>
    </row>
    <row r="279" ht="12.75">
      <c r="AM279" s="16"/>
    </row>
    <row r="280" ht="12.75">
      <c r="AM280" s="16"/>
    </row>
    <row r="281" ht="12.75">
      <c r="AM281" s="16"/>
    </row>
    <row r="282" ht="12.75">
      <c r="AM282" s="16"/>
    </row>
    <row r="283" ht="12.75">
      <c r="AM283" s="16"/>
    </row>
    <row r="284" ht="12.75">
      <c r="AM284" s="16"/>
    </row>
    <row r="285" ht="12.75">
      <c r="AM285" s="16"/>
    </row>
    <row r="286" ht="12.75">
      <c r="AM286" s="16"/>
    </row>
    <row r="287" ht="12.75">
      <c r="AM287" s="16"/>
    </row>
    <row r="288" ht="12.75">
      <c r="AM288" s="16"/>
    </row>
    <row r="289" ht="12.75">
      <c r="AM289" s="16"/>
    </row>
    <row r="290" ht="12.75">
      <c r="AM290" s="16"/>
    </row>
  </sheetData>
  <mergeCells count="6">
    <mergeCell ref="AN2:AN4"/>
    <mergeCell ref="E2:E4"/>
    <mergeCell ref="A2:A4"/>
    <mergeCell ref="B2:B4"/>
    <mergeCell ref="C2:C4"/>
    <mergeCell ref="D2:D4"/>
  </mergeCells>
  <printOptions/>
  <pageMargins left="1.19" right="0.25" top="0.34" bottom="0.23" header="0.33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 Peeters</cp:lastModifiedBy>
  <cp:lastPrinted>2020-02-23T00:57:07Z</cp:lastPrinted>
  <dcterms:created xsi:type="dcterms:W3CDTF">2002-10-07T09:57:01Z</dcterms:created>
  <dcterms:modified xsi:type="dcterms:W3CDTF">2020-02-24T23:47:15Z</dcterms:modified>
  <cp:category/>
  <cp:version/>
  <cp:contentType/>
  <cp:contentStatus/>
</cp:coreProperties>
</file>